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0" windowWidth="19320" windowHeight="11640" tabRatio="782" activeTab="3"/>
  </bookViews>
  <sheets>
    <sheet name="Instructions" sheetId="1" r:id="rId1"/>
    <sheet name="Example" sheetId="2" r:id="rId2"/>
    <sheet name="07-12-10 to 12-31-10" sheetId="3" r:id="rId3"/>
    <sheet name="Qtr 1 " sheetId="4" r:id="rId4"/>
    <sheet name="Qtr 2" sheetId="5" r:id="rId5"/>
    <sheet name="Qtr 3" sheetId="6" r:id="rId6"/>
    <sheet name="Qtr 4" sheetId="7" r:id="rId7"/>
    <sheet name="Qtr 5" sheetId="8" r:id="rId8"/>
    <sheet name="Qtr 6" sheetId="9" r:id="rId9"/>
    <sheet name="Qtr 7" sheetId="10" r:id="rId10"/>
    <sheet name="Qtr 8" sheetId="11" r:id="rId11"/>
    <sheet name="Summary NEW" sheetId="12" r:id="rId12"/>
    <sheet name="Summary" sheetId="13" state="hidden" r:id="rId13"/>
  </sheets>
  <externalReferences>
    <externalReference r:id="rId16"/>
    <externalReference r:id="rId17"/>
  </externalReferences>
  <definedNames>
    <definedName name="_ftn1" localSheetId="0">'Instructions'!$C$38</definedName>
    <definedName name="_ftnref1" localSheetId="0">'Instructions'!#REF!</definedName>
    <definedName name="_xlnm.Print_Area" localSheetId="1">'Example'!$A$1:$T$37</definedName>
    <definedName name="_xlnm.Print_Area" localSheetId="0">'Instructions'!$A$1:$J$57</definedName>
    <definedName name="_xlnm.Print_Area" localSheetId="3">'Qtr 1 '!$A$1:$T$188</definedName>
    <definedName name="_xlnm.Print_Area" localSheetId="4">'Qtr 2'!$A$1:$T$43</definedName>
    <definedName name="_xlnm.Print_Area" localSheetId="5">'Qtr 3'!$A$1:$T$38</definedName>
    <definedName name="_xlnm.Print_Area" localSheetId="6">'Qtr 4'!$A$1:$T$37</definedName>
    <definedName name="_xlnm.Print_Area" localSheetId="7">'Qtr 5'!$A$1:$T$43</definedName>
    <definedName name="_xlnm.Print_Area" localSheetId="8">'Qtr 6'!$A$1:$T$37</definedName>
    <definedName name="_xlnm.Print_Area" localSheetId="9">'Qtr 7'!$A$1:$T$37</definedName>
    <definedName name="_xlnm.Print_Area" localSheetId="10">'Qtr 8'!$A$1:$T$47</definedName>
    <definedName name="_xlnm.Print_Area" localSheetId="12">'Summary'!$A$1:$H$45</definedName>
    <definedName name="_xlnm.Print_Area" localSheetId="11">'Summary NEW'!#REF!</definedName>
    <definedName name="_xlnm.Print_Titles" localSheetId="1">'Example'!$1:$8</definedName>
    <definedName name="_xlnm.Print_Titles" localSheetId="3">'Qtr 1 '!$1:$8</definedName>
    <definedName name="_xlnm.Print_Titles" localSheetId="4">'Qtr 2'!$1:$8</definedName>
    <definedName name="_xlnm.Print_Titles" localSheetId="5">'Qtr 3'!$1:$9</definedName>
    <definedName name="_xlnm.Print_Titles" localSheetId="6">'Qtr 4'!$1:$8</definedName>
    <definedName name="_xlnm.Print_Titles" localSheetId="7">'Qtr 5'!$1:$8</definedName>
    <definedName name="_xlnm.Print_Titles" localSheetId="8">'Qtr 6'!$1:$8</definedName>
    <definedName name="_xlnm.Print_Titles" localSheetId="9">'Qtr 7'!$1:$8</definedName>
    <definedName name="_xlnm.Print_Titles" localSheetId="10">'Qtr 8'!$1:$8</definedName>
    <definedName name="Roles">'[1]Resource Allocation'!$A$3:$A$56</definedName>
  </definedNames>
  <calcPr fullCalcOnLoad="1"/>
</workbook>
</file>

<file path=xl/sharedStrings.xml><?xml version="1.0" encoding="utf-8"?>
<sst xmlns="http://schemas.openxmlformats.org/spreadsheetml/2006/main" count="3076" uniqueCount="564">
  <si>
    <t>Subscribe and Notify Go Live Complete: UIBH and Corrections (RHIO BA)</t>
  </si>
  <si>
    <t xml:space="preserve"> Go Live Complete: UIBH and Corrections (RHIO BA)</t>
  </si>
  <si>
    <t xml:space="preserve">Quarterly production of Data Extracts and Development of code for analytics </t>
  </si>
  <si>
    <t>28, 285.7</t>
  </si>
  <si>
    <t xml:space="preserve">Generate QuadraMed Data extract  and Development of code for analytics </t>
  </si>
  <si>
    <t>$</t>
  </si>
  <si>
    <t>Milestone #1</t>
  </si>
  <si>
    <t>Milestone #2</t>
  </si>
  <si>
    <t>HEAL</t>
  </si>
  <si>
    <t>Inkind</t>
  </si>
  <si>
    <t>Cash</t>
  </si>
  <si>
    <t>Milestone #3</t>
  </si>
  <si>
    <t>&lt;Description&gt;</t>
  </si>
  <si>
    <t>Cost Category</t>
  </si>
  <si>
    <t>Other</t>
  </si>
  <si>
    <t>Total</t>
  </si>
  <si>
    <t>Milestone #1 Total</t>
  </si>
  <si>
    <t>Milestone #3 Total</t>
  </si>
  <si>
    <t>Milestone #2 Total</t>
  </si>
  <si>
    <t>P</t>
  </si>
  <si>
    <t>HW</t>
  </si>
  <si>
    <t>SW</t>
  </si>
  <si>
    <t>CS</t>
  </si>
  <si>
    <t>NPS</t>
  </si>
  <si>
    <t>HEAL V Cost Categories</t>
  </si>
  <si>
    <t>Personnel</t>
  </si>
  <si>
    <t>Hardware</t>
  </si>
  <si>
    <t>Software</t>
  </si>
  <si>
    <t>Contractual Services</t>
  </si>
  <si>
    <t>Other NPS</t>
  </si>
  <si>
    <t>Total Cash</t>
  </si>
  <si>
    <t>Total InKind</t>
  </si>
  <si>
    <t>Q1</t>
  </si>
  <si>
    <t>Q2</t>
  </si>
  <si>
    <t>Q3</t>
  </si>
  <si>
    <t>Q4</t>
  </si>
  <si>
    <t>Q5</t>
  </si>
  <si>
    <t>Q6</t>
  </si>
  <si>
    <t>Q7</t>
  </si>
  <si>
    <t>Q8</t>
  </si>
  <si>
    <t>10-1-07 to 7-31-08</t>
  </si>
  <si>
    <t>HEAL Funds</t>
  </si>
  <si>
    <t>Cash Contribution</t>
  </si>
  <si>
    <t>InKind Contribution</t>
  </si>
  <si>
    <t>Total Cash Other</t>
  </si>
  <si>
    <t>Milestone #4</t>
  </si>
  <si>
    <t>Milestone #5</t>
  </si>
  <si>
    <t>Milestone #6</t>
  </si>
  <si>
    <t>Milestone #4 Total</t>
  </si>
  <si>
    <t>Milestone #5 Total</t>
  </si>
  <si>
    <t>Milestone #6 Total</t>
  </si>
  <si>
    <t>Total HEAL Funds</t>
  </si>
  <si>
    <t>Capitalizable?</t>
  </si>
  <si>
    <t>Yes</t>
  </si>
  <si>
    <t>No</t>
  </si>
  <si>
    <t>Capitalizable</t>
  </si>
  <si>
    <t>Non-Cap</t>
  </si>
  <si>
    <t>Non-Capitalizable</t>
  </si>
  <si>
    <t>Other Cash</t>
  </si>
  <si>
    <t>Non Capitalizable</t>
  </si>
  <si>
    <t>Project Total</t>
  </si>
  <si>
    <t>Please select Cost Category for Each SubTask: Personnel, Hardware, Software, Contractual Services or Other NPS</t>
  </si>
  <si>
    <t>Task 1-a</t>
  </si>
  <si>
    <t>Sub Task</t>
  </si>
  <si>
    <t>Task 1-b</t>
  </si>
  <si>
    <t>Task 1-c</t>
  </si>
  <si>
    <t>Add additonal Tasks as required</t>
  </si>
  <si>
    <t>Task 2-a</t>
  </si>
  <si>
    <t>Task 2-b</t>
  </si>
  <si>
    <t>Task 2-c</t>
  </si>
  <si>
    <t>Task 3-a</t>
  </si>
  <si>
    <t>Task 3-b</t>
  </si>
  <si>
    <t>Task 4-a</t>
  </si>
  <si>
    <t>Task 4-b</t>
  </si>
  <si>
    <t>Task 5-a</t>
  </si>
  <si>
    <t>Task 5-b</t>
  </si>
  <si>
    <t>Task 6-a</t>
  </si>
  <si>
    <t>Task 6-b</t>
  </si>
  <si>
    <t>Task A-a</t>
  </si>
  <si>
    <t>Task A-b</t>
  </si>
  <si>
    <t>Task A-c</t>
  </si>
  <si>
    <t>Task B-a</t>
  </si>
  <si>
    <t>Task B-b</t>
  </si>
  <si>
    <t>Task B-c</t>
  </si>
  <si>
    <t>Task C-a</t>
  </si>
  <si>
    <t>Task C-b</t>
  </si>
  <si>
    <t>Workplan / Budget Detail Integration</t>
  </si>
  <si>
    <t>Background</t>
  </si>
  <si>
    <t xml:space="preserve">Payment associated with each of the milestones will be as per the detail established in the Budget_Milestone Excel file.  </t>
  </si>
  <si>
    <t>Detailed Budget Sheet</t>
  </si>
  <si>
    <t>Within each tab are common components including:</t>
  </si>
  <si>
    <t>1.</t>
  </si>
  <si>
    <t>2.</t>
  </si>
  <si>
    <t>Under each Milestone are “tasks” of the milestone.  These tasks are used to describe the major workstreams associated with completing the milestone.</t>
  </si>
  <si>
    <t>3.</t>
  </si>
  <si>
    <t>Under each task are “sub-tasks” – the very detailed/specific activities that need to be accomplished; ultimately rolling up to complete the milestone.</t>
  </si>
  <si>
    <t>b. In-kind dollars from either the contractor or one of the stakeholders, or</t>
  </si>
  <si>
    <t>c. Cash contributions from either the contractor or one of the stakeholders.</t>
  </si>
  <si>
    <t>For each sub-task, contractors are asked to identify dollars required to complete the sub-task, and the source of those dollars.  This may include:</t>
  </si>
  <si>
    <t>4.</t>
  </si>
  <si>
    <t xml:space="preserve">For each sub-task, the associated cost category is required (column D).  </t>
  </si>
  <si>
    <t>5.</t>
  </si>
  <si>
    <t>6.</t>
  </si>
  <si>
    <t>Pre-Contract Work</t>
  </si>
  <si>
    <t>Points to Remember</t>
  </si>
  <si>
    <t>Expended HEAL dollars should sum to cost category totals that are included in the contractor’s contract.</t>
  </si>
  <si>
    <t>DRAFT Governance Plan</t>
  </si>
  <si>
    <t>Develop Plan</t>
  </si>
  <si>
    <t>Vett Plan</t>
  </si>
  <si>
    <t>Convene Committee</t>
  </si>
  <si>
    <t>Conduct Interviews</t>
  </si>
  <si>
    <t>Document Findings</t>
  </si>
  <si>
    <t>Distribute to Stakeholders</t>
  </si>
  <si>
    <t>Update based on feedback</t>
  </si>
  <si>
    <t>Example</t>
  </si>
  <si>
    <t>Server Room for Hosting EHR Software</t>
  </si>
  <si>
    <t>Acquire HW</t>
  </si>
  <si>
    <t>Conduct HW Gap Analysis</t>
  </si>
  <si>
    <t>Finalize Configuration</t>
  </si>
  <si>
    <t>Place Order</t>
  </si>
  <si>
    <t>Receive/Install HW</t>
  </si>
  <si>
    <t>End to End Testing</t>
  </si>
  <si>
    <t>Obtain Office Sign Off</t>
  </si>
  <si>
    <t>Conduct Workflow Analysis</t>
  </si>
  <si>
    <t>EHR Go-Live Drs. Jones, Martin and Smith</t>
  </si>
  <si>
    <t xml:space="preserve">Within each of the quarterly tabs, the contractor should add additional Milestones, tasks and sub-tasks as appropriate.  </t>
  </si>
  <si>
    <t>HEAL Expenditure</t>
  </si>
  <si>
    <t>Source of Other Cash</t>
  </si>
  <si>
    <t>Milestone #</t>
  </si>
  <si>
    <t>Please Number milestones consecutively throughout the project life</t>
  </si>
  <si>
    <t>Review Vendor Specs</t>
  </si>
  <si>
    <t>Hardware Acquisition</t>
  </si>
  <si>
    <t>Inplement HW</t>
  </si>
  <si>
    <t>Complete Testing</t>
  </si>
  <si>
    <t>System Configuration</t>
  </si>
  <si>
    <t>Staff / MD Training</t>
  </si>
  <si>
    <t>Go-Live Support (5 Days onstie)</t>
  </si>
  <si>
    <t>Examples of completing the required information are shown in the "Example" workbook tab.</t>
  </si>
  <si>
    <t xml:space="preserve">Milestone # "x" - used to document each high-level milestone/deliverable for which payment will be requested.  Please note that a description of the milestone is required in column E.  Milestones should be numbered sequentially across the eight quarters of the project.  NOTE:  For purposes of this document, the terms "milestone" and "deliverable" should be considered equivalent. </t>
  </si>
  <si>
    <t>Each expense associated with a sub-task for which HEAL dollars are utilized, must be defined as capitalizable or non-capitalizable.  Rules for capitalization can be found in the RGA Section 8.2.3.  Contractors should apply the same rules to determine the capitalizability of the resources that are utilized for their internal accounting procedures.  If a particular sub-task contains both capitalizable and non-capitalizable components, two separate sub-task line items should be utilized.</t>
  </si>
  <si>
    <t>HEAL NY Phase 17</t>
  </si>
  <si>
    <t xml:space="preserve">Payment for HEAL NY Phase 17 will be vouchered quarterly, based upon reaching established deliverables and milestones.  These deliverables and milestones (including all tasks and sub-tasks) will be developed by the Contractor as part of their detailed implementation plan, and should be tracked and reported to the Department using Microsoft Project®.  </t>
  </si>
  <si>
    <t>a. HEAL NY Phase 17 dollars,</t>
  </si>
  <si>
    <t xml:space="preserve">Column J should be used to document the expenditure of “Other Cash”.  Other cash is dollars not directly associated with the HEAL 17 project.  E.g. dollars not identified in the grant application.  In Column K, please record the source of the additional cash.  Contractors are asked to capture dollars from other (non-state) sources, such as NHIN, AHRQ, etc.  OHITT is asking that contractors capture these dollars so that the full cost of the milestone (and ultimately the project) can be calculated.   </t>
  </si>
  <si>
    <t>“Budget_Milestone Detail.xls” is the template that should be utilized by Contractors to develop and document dollars/expenditures associated with each milestone and deliverable.  The spreadsheet consists of nine tabs; one for each quarter of the project and one for the pre-contract period (July 12, 2010 to December 31, 2010).</t>
  </si>
  <si>
    <t>Both cash and in-kind contributions from the contractor/stakeholders can be counted going back to July 12, 1010.</t>
  </si>
  <si>
    <t>To “claim” these contributions, the “07-12-10 to 12-31-10” tab should be utilized.  Milestones, tasks, sub-tasks and claimed dollars need to be completed; as described above.  The one difference on this tab is that there are no HEAL dollars.</t>
  </si>
  <si>
    <t>no</t>
  </si>
  <si>
    <t>yes</t>
  </si>
  <si>
    <t>Axolotol Lisencing</t>
  </si>
  <si>
    <t>Appoint Integration  Director</t>
  </si>
  <si>
    <t>Vacancy Control/Post Positions</t>
  </si>
  <si>
    <t>Interview Candidates</t>
  </si>
  <si>
    <t>Vacanch Control/Post Positions</t>
  </si>
  <si>
    <t>Launch Interoperability Program</t>
  </si>
  <si>
    <t>Retain site technical services</t>
  </si>
  <si>
    <t>Hire community technical services</t>
  </si>
  <si>
    <t>Launch  Enabling Technologies Program</t>
  </si>
  <si>
    <t>Complete Draft Data Dictionary</t>
  </si>
  <si>
    <t>Vendor Demonstrations</t>
  </si>
  <si>
    <t>Selection Committee Deliberation</t>
  </si>
  <si>
    <t>Final Selection Committee Review</t>
  </si>
  <si>
    <t>Retain Subscribe and Notify Lisences</t>
  </si>
  <si>
    <t>Add additional Tasks as required</t>
  </si>
  <si>
    <t>In-kind</t>
  </si>
  <si>
    <t>Contract Review by Legal</t>
  </si>
  <si>
    <t>Board Briefing</t>
  </si>
  <si>
    <t>Prepare presentation</t>
  </si>
  <si>
    <t>Signature and Processing</t>
  </si>
  <si>
    <t>Application Code Delivery</t>
  </si>
  <si>
    <t>Install Hardware</t>
  </si>
  <si>
    <t>Configure Hardware</t>
  </si>
  <si>
    <t>Hardware Procurement Processing</t>
  </si>
  <si>
    <t>Testing Completed</t>
  </si>
  <si>
    <t>Complete Site 1 Go Live Plan</t>
  </si>
  <si>
    <t>Complete Go Live Support Plan</t>
  </si>
  <si>
    <t>Integration Testing Plan</t>
  </si>
  <si>
    <t xml:space="preserve">Proposal Preparation and Award </t>
  </si>
  <si>
    <t xml:space="preserve">Draft Job Descriptions </t>
  </si>
  <si>
    <t xml:space="preserve">Have Job Descriptions Approved and Posted </t>
  </si>
  <si>
    <t xml:space="preserve">Begin Interviewing Candidates for Grant Positions </t>
  </si>
  <si>
    <t xml:space="preserve">PCMH Certification </t>
  </si>
  <si>
    <t xml:space="preserve">Consult to Facilities on Development of Application </t>
  </si>
  <si>
    <t xml:space="preserve">Facilitate Submission of applications and Track Applications </t>
  </si>
  <si>
    <t xml:space="preserve">Clinical Integration </t>
  </si>
  <si>
    <t>HHC New EMR</t>
  </si>
  <si>
    <t>HHC Leadership Begin Routine (ie. Biweekly)  Meetings</t>
  </si>
  <si>
    <t xml:space="preserve">Executive Steering Committee: Identify group  </t>
  </si>
  <si>
    <t xml:space="preserve">Executive Steering Committee:Schedule meetings </t>
  </si>
  <si>
    <t>Executive Steering Committee: Conduct First Meeting</t>
  </si>
  <si>
    <t xml:space="preserve">Provider Advisory Group:  Identify group </t>
  </si>
  <si>
    <t xml:space="preserve">Provider Advisory Group:Schedule meetings </t>
  </si>
  <si>
    <t xml:space="preserve">Statewide Collaborative Process: Day Long Event </t>
  </si>
  <si>
    <t>HHC Leadership Ongoing Routine Meetings</t>
  </si>
  <si>
    <t>Executive Steering Committee: Conduct Meetings</t>
  </si>
  <si>
    <t>Statewide Collaborative Process: Participate in Workgroups</t>
  </si>
  <si>
    <t xml:space="preserve">Begin Grant Administration </t>
  </si>
  <si>
    <t xml:space="preserve">Draft Grant Participant Letters of Agreement </t>
  </si>
  <si>
    <t xml:space="preserve">Legal Review of LOAs </t>
  </si>
  <si>
    <t xml:space="preserve">LOAs Approved and signed </t>
  </si>
  <si>
    <t xml:space="preserve">Milestone #1 Governance and Project Management </t>
  </si>
  <si>
    <t>Task</t>
  </si>
  <si>
    <t xml:space="preserve">Begin Governance </t>
  </si>
  <si>
    <t xml:space="preserve">Ongoing Governance </t>
  </si>
  <si>
    <t xml:space="preserve">Task </t>
  </si>
  <si>
    <t>Develop Project Charter</t>
  </si>
  <si>
    <t>Complete Draft</t>
  </si>
  <si>
    <t xml:space="preserve">Internal Review </t>
  </si>
  <si>
    <t xml:space="preserve">Executive Steering Committee Member (ESC)  Review and Approval </t>
  </si>
  <si>
    <t xml:space="preserve">Submission to SDOH </t>
  </si>
  <si>
    <t>Develop Detailed Implementation Plan</t>
  </si>
  <si>
    <t>Develop Budget and Financial Mgmt System</t>
  </si>
  <si>
    <t xml:space="preserve">State Budget and Voucher System Training </t>
  </si>
  <si>
    <t xml:space="preserve">Budget to Milestone Document Draft </t>
  </si>
  <si>
    <t xml:space="preserve">submission to SDOH </t>
  </si>
  <si>
    <t xml:space="preserve">Set up Internal Voucher Management System </t>
  </si>
  <si>
    <t>Develop Communication Plan</t>
  </si>
  <si>
    <t>Milestone #2:  Patient Centered Medical Home</t>
  </si>
  <si>
    <t>PCMH Development including Behavioral Health /Primary Care Integration</t>
  </si>
  <si>
    <t xml:space="preserve">Clinical Integration Workgroup: Identify participants </t>
  </si>
  <si>
    <t>Coordination with other HHC strategic work groups (see list)</t>
  </si>
  <si>
    <t xml:space="preserve">Readiness Assessments </t>
  </si>
  <si>
    <t xml:space="preserve">Technology  readiness assessment:Gather Components from Technology Leads --and outline  </t>
  </si>
  <si>
    <t xml:space="preserve">Technology readiness assessment:CBO Tool: Draft </t>
  </si>
  <si>
    <t>Technology readiness assessment:CBO Tool: Review and Approved</t>
  </si>
  <si>
    <t>Technology readiness assessment: CBO Tool Published/Disseminated</t>
  </si>
  <si>
    <t>Appoint Directors</t>
  </si>
  <si>
    <t>Participate in Implementation Plan Development</t>
  </si>
  <si>
    <t xml:space="preserve">Hire On Site Resources: Other  </t>
  </si>
  <si>
    <t xml:space="preserve">Hire On Site Resources: UIBH and Correctional Health </t>
  </si>
  <si>
    <t>What does this line represent? The RHIO?</t>
  </si>
  <si>
    <t>Milestone #3  Electronic Medical Records</t>
  </si>
  <si>
    <t>Milestone # 4 RHIO</t>
  </si>
  <si>
    <t>Participate in Project Implementation Plan Development</t>
  </si>
  <si>
    <t>RHIO Technology Integration Workgroup: Identity Members</t>
  </si>
  <si>
    <t>Task  Quality Measurement and Improvement for Project Population</t>
  </si>
  <si>
    <t xml:space="preserve">Hire Statistician </t>
  </si>
  <si>
    <t xml:space="preserve">Milestone #5 Analytics and Decision Support </t>
  </si>
  <si>
    <t xml:space="preserve">Milestone #1Governance and Project Management </t>
  </si>
  <si>
    <t>Provider Advisory Group: Conduct Meetings</t>
  </si>
  <si>
    <t xml:space="preserve">Ongoing Project Management </t>
  </si>
  <si>
    <t xml:space="preserve">Update Communication Plan </t>
  </si>
  <si>
    <t>Quarterly Project Status Report</t>
  </si>
  <si>
    <t xml:space="preserve">Budget and Financial Reconcilation: Submission of Vouchers to SDOH </t>
  </si>
  <si>
    <t xml:space="preserve">Develop Communication Plan Components  </t>
  </si>
  <si>
    <t xml:space="preserve">HHC Sharepoint  </t>
  </si>
  <si>
    <t xml:space="preserve">Develop Intranet Site </t>
  </si>
  <si>
    <t xml:space="preserve">Develop Internet Site </t>
  </si>
  <si>
    <t>Quarterly Newsletter Development</t>
  </si>
  <si>
    <t xml:space="preserve">Milestone #: 2 Patient Centered Medical Home </t>
  </si>
  <si>
    <t>Clinical Integration Workgroup: Preparation and Meeting --Convene Workgroup</t>
  </si>
  <si>
    <t>Patient Engagement Workgroup: Identify Workgroup Participants</t>
  </si>
  <si>
    <t xml:space="preserve">Technology readiness assessment:CBO Tool: Aggregated and Reported Back </t>
  </si>
  <si>
    <t>Technology readiness assessment HHC Tool: Draft</t>
  </si>
  <si>
    <t>Technology readiness assessment HHC Tool: Reviewed and Approved</t>
  </si>
  <si>
    <t>Technology readiness assessment:HHC Tool Published/Disseminated</t>
  </si>
  <si>
    <t xml:space="preserve">Technology readiness assessment:HHC Tool: Aggregated and reported back </t>
  </si>
  <si>
    <t>Milestone #3:  Electronic Medical Records</t>
  </si>
  <si>
    <t xml:space="preserve">CBOS: EMR Advancement  </t>
  </si>
  <si>
    <t xml:space="preserve">Formulate Individual Advancement Plans based on Technology Readiness Assessment and Submit: UIBH and Correctional Health </t>
  </si>
  <si>
    <t>Formulate Individual Advancement Plans based on Technology Readiness Assessment and Submit: Creedmore</t>
  </si>
  <si>
    <t xml:space="preserve">Identify Selection Committee Members </t>
  </si>
  <si>
    <t>Publish Selection Committee Schedule</t>
  </si>
  <si>
    <t xml:space="preserve">Convene Committee </t>
  </si>
  <si>
    <t xml:space="preserve">Score Vendor RFP Responses </t>
  </si>
  <si>
    <t xml:space="preserve">Vendor Selection Complete:  Vendor Selection Complete:  </t>
  </si>
  <si>
    <t>Commence Project Management Team MeetingsComplete Release 1.0 Design Draft</t>
  </si>
  <si>
    <t>Conduct Facility Site Visits</t>
  </si>
  <si>
    <t xml:space="preserve">Conduct workflow analysis at HHC BH  OP Grant Facilities </t>
  </si>
  <si>
    <t>Milestone 4#: RHIO</t>
  </si>
  <si>
    <t>Acquire Infrastructure Resources: Vacanch control/post positions</t>
  </si>
  <si>
    <t xml:space="preserve"> </t>
  </si>
  <si>
    <t>Conduct RHIO Technology Integration Workgroup Meetings</t>
  </si>
  <si>
    <t xml:space="preserve">Execute RHIO User Agreements/HHC  Vendor Meetings </t>
  </si>
  <si>
    <t>?</t>
  </si>
  <si>
    <t>Execute RHIO User Agreements/HHC Contract Review</t>
  </si>
  <si>
    <t>Execute RHIO User Agreements/HHC  Contract Execution</t>
  </si>
  <si>
    <t>Execute RHIO User Agreements/HHC  Acquire Lisences</t>
  </si>
  <si>
    <t>Connectivity Plan</t>
  </si>
  <si>
    <t>Develop Interfaces/HHC:Configure Integration Broker/Hardware</t>
  </si>
  <si>
    <t>Develop Interfaces/HHC: Develop/Configure Interfaces for NBHN abd SMHN</t>
  </si>
  <si>
    <t xml:space="preserve">Milestone # 5 Analytics and Decision Support </t>
  </si>
  <si>
    <t xml:space="preserve">Generate Seimans Claim Extract </t>
  </si>
  <si>
    <t xml:space="preserve">Identify Project Population </t>
  </si>
  <si>
    <t xml:space="preserve">Write EMR (QuadraMed) Data warehouse request </t>
  </si>
  <si>
    <t>Finalize (QuadraMed) Data warehouse request</t>
  </si>
  <si>
    <t xml:space="preserve">Determine clinical indicator measurement methodologies (other then GAF) </t>
  </si>
  <si>
    <t xml:space="preserve">Program indicators </t>
  </si>
  <si>
    <t xml:space="preserve">QA Programs and Outputs </t>
  </si>
  <si>
    <t xml:space="preserve">Template Aggregate Statistics Dashboard </t>
  </si>
  <si>
    <t xml:space="preserve">Quarterly Dashboard Generation </t>
  </si>
  <si>
    <t xml:space="preserve">Patient- level Reporting of Project Population: Program Report  </t>
  </si>
  <si>
    <t>Patient- level Reporting of Project Population: Quarterly Generation</t>
  </si>
  <si>
    <t>Patient- level Reporting of Project Population: Quarterly Dissemination</t>
  </si>
  <si>
    <t>Quarterly Assessment/Analysis of PCMH  Performance based on  aggregate population statistics</t>
  </si>
  <si>
    <t xml:space="preserve">Design GAF Refresher Training </t>
  </si>
  <si>
    <t xml:space="preserve">Quarterly Communication Plan Implementation </t>
  </si>
  <si>
    <t xml:space="preserve">HHC Sharepoint Maintenance </t>
  </si>
  <si>
    <t xml:space="preserve"> Intranet Site Update and Maintenance </t>
  </si>
  <si>
    <t xml:space="preserve">Internet Site Update and Maintenance </t>
  </si>
  <si>
    <t xml:space="preserve">Quarterly Newsletter </t>
  </si>
  <si>
    <t xml:space="preserve">Other Go Live, System Enhancement and Release Communications </t>
  </si>
  <si>
    <t xml:space="preserve">Milestone #2: Patient Centered Medical Home </t>
  </si>
  <si>
    <t xml:space="preserve">Train on  BH/PCP Integration Protocols: Design Training </t>
  </si>
  <si>
    <t xml:space="preserve">Draft and Finalize BH/PCP Integration Protocols. Review and Approval of Training Materials </t>
  </si>
  <si>
    <t xml:space="preserve">Reproduce Materials for Training </t>
  </si>
  <si>
    <t xml:space="preserve">Train on  BH/PCP Integration Protocols: Schedule Trainings </t>
  </si>
  <si>
    <t xml:space="preserve">Train on  BH/PCP Integration Protocols: Conduct Trainings </t>
  </si>
  <si>
    <t>Patient Engagement Workgroup: Convene Workgroup</t>
  </si>
  <si>
    <t>HHC Facility Specific PCMH Improvement  Plan: Development</t>
  </si>
  <si>
    <t>HHC Facility Specific  HEAL 17 Implementation Plan: Development</t>
  </si>
  <si>
    <t xml:space="preserve">Task  </t>
  </si>
  <si>
    <t>Referral Tracking: Pilot Native HHC Advantage for CBO's</t>
  </si>
  <si>
    <t xml:space="preserve">Conduct Orientations/Demos </t>
  </si>
  <si>
    <t>Write Business and Functional Requirements for Application Updates</t>
  </si>
  <si>
    <t>Update Application and Recode Connectivity Components</t>
  </si>
  <si>
    <t>Test Plan Development</t>
  </si>
  <si>
    <t xml:space="preserve">Conduct Unit and System Testing </t>
  </si>
  <si>
    <t xml:space="preserve">Conduct User Acceptance Testing </t>
  </si>
  <si>
    <t xml:space="preserve">Train </t>
  </si>
  <si>
    <t xml:space="preserve">Go live with CBO's using native functionality: UIBH annd Correctional Health </t>
  </si>
  <si>
    <t>Deploy: Go live with CBO's using native functionality: Creedmore</t>
  </si>
  <si>
    <t>Connect HHC Advantage to the RHIO/ Interface with RHIO</t>
  </si>
  <si>
    <t xml:space="preserve">Assign Project Manager </t>
  </si>
  <si>
    <t>Business and Functional Requirements</t>
  </si>
  <si>
    <t>Complete application recoding for connectivity (HHC)</t>
  </si>
  <si>
    <t>Milestone #3 Electronic Medical Records</t>
  </si>
  <si>
    <t>EHR Contract License Payment</t>
  </si>
  <si>
    <t>EHR Vender Implementation Services Payment</t>
  </si>
  <si>
    <t>Hire Additional Project Team Resources:  Vacancy Control/Post Positions</t>
  </si>
  <si>
    <t>Project Management Team: Complete Master Project Implementation Plan</t>
  </si>
  <si>
    <t>Project Management Team : Map Out of Box functionality to draft dictionary</t>
  </si>
  <si>
    <t>Milestone #4:  RHIO</t>
  </si>
  <si>
    <t>Launch Interoperability Program: RHIO Connectvity Plan</t>
  </si>
  <si>
    <t>Develop Interfaces/HHC: NBHN Design Integration and Testing Plan</t>
  </si>
  <si>
    <t>Develop Interfaces/HHC: NBHN System and Unit Testing and Configuration Updates</t>
  </si>
  <si>
    <t xml:space="preserve">Develop Interfaces/HHC: NBHN User  Acceptance Testing </t>
  </si>
  <si>
    <t xml:space="preserve">Develop Interfaces/HHC: NBHN Testing Completed </t>
  </si>
  <si>
    <t xml:space="preserve">Develop Interfaces/HHC: SMHN Integration and Test Planning </t>
  </si>
  <si>
    <t>Develop Interfaces/HHC: SMHN System and Unit Testing and Configuration Updates</t>
  </si>
  <si>
    <t xml:space="preserve">Develop Interfaces/HHC: SMHN User Acceptance Testing </t>
  </si>
  <si>
    <t xml:space="preserve">Develop Interfaces/HHC: SMHN  Testing Completed </t>
  </si>
  <si>
    <t xml:space="preserve">Milestone #5: Analytics and Decision Support </t>
  </si>
  <si>
    <t xml:space="preserve">QuarterlyAggregate Statistics Dashboard Generation </t>
  </si>
  <si>
    <t xml:space="preserve">Render GAF Refresher Training </t>
  </si>
  <si>
    <t>Quality Measurement and Improvement for Project Population</t>
  </si>
  <si>
    <t xml:space="preserve">Milestone #2:Patient Centered Medical Home </t>
  </si>
  <si>
    <t xml:space="preserve">HHC Facility Specific PCMH Improvement  Plan: Quarterly Review </t>
  </si>
  <si>
    <t>21, 875</t>
  </si>
  <si>
    <t xml:space="preserve">HHC Facility Specific  HEAL 17 Implementation Plan: Quarterly Review </t>
  </si>
  <si>
    <t xml:space="preserve">Readiness assessments: Practice readiness  </t>
  </si>
  <si>
    <t xml:space="preserve">Draft CBO  tool </t>
  </si>
  <si>
    <t xml:space="preserve">CBO Tool Review and Approval </t>
  </si>
  <si>
    <t>Publish/Distribute CHITA Service: Practice Readiness Assessment for CBO Grant Participants</t>
  </si>
  <si>
    <t xml:space="preserve">Draft and Approval of HHC tool </t>
  </si>
  <si>
    <t xml:space="preserve">HHC Tool Review and Approval </t>
  </si>
  <si>
    <t>Publish/Distribute CHITA Service: Practice Readiness Assessment for HHC Grant Participants</t>
  </si>
  <si>
    <t xml:space="preserve">Workflow Re-Design </t>
  </si>
  <si>
    <t xml:space="preserve">Plan Re-design Modules and Materials Review and Approval </t>
  </si>
  <si>
    <t xml:space="preserve">Re-produce materials </t>
  </si>
  <si>
    <t>Connect HHC Advantage to the RHIO</t>
  </si>
  <si>
    <t xml:space="preserve">Is this the RHIO? </t>
  </si>
  <si>
    <t xml:space="preserve">Develop Interfaces  UIBH and Correctional Health </t>
  </si>
  <si>
    <t>Milestone # 3 Electronic Medical Records</t>
  </si>
  <si>
    <t xml:space="preserve">Project Management Team: Install Hardware </t>
  </si>
  <si>
    <t>What type of hardware is this (servers?)</t>
  </si>
  <si>
    <t xml:space="preserve">Project Management Team: EMR Screen Design Including Discharge Summary </t>
  </si>
  <si>
    <t>Configure EMR to technical specifications</t>
  </si>
  <si>
    <t>Complete technical specifications for BH Discharge Summary</t>
  </si>
  <si>
    <t xml:space="preserve">Acquire Licenses for 1/1/12 Go Live: UIBH </t>
  </si>
  <si>
    <t xml:space="preserve">Acquire Licenses for 1/1/12 Go Live: Creedmore  </t>
  </si>
  <si>
    <t>CBOs Annual RHIO Maintnence Payments</t>
  </si>
  <si>
    <t xml:space="preserve">What is this line? </t>
  </si>
  <si>
    <t>Develop Interfaces/CBOs:UIBH  Design Integration and Testing Plan</t>
  </si>
  <si>
    <t>Config/ Dev work was not budgeted</t>
  </si>
  <si>
    <t>Develop Interfaces/CBOs: UIBH System and Unit Testing and Configuration Updates</t>
  </si>
  <si>
    <t xml:space="preserve">is this the RHIO? </t>
  </si>
  <si>
    <t xml:space="preserve">Develop Interfaces/CBOs: UIBH User  Acceptance Testing </t>
  </si>
  <si>
    <t xml:space="preserve">Develop Interfaces/CBOs: UIBH Testing Completed </t>
  </si>
  <si>
    <t xml:space="preserve">Looks like HHC's consultants are picking up this work </t>
  </si>
  <si>
    <t>Develop Interfaces/CBOs:Correctional Health  Design Integration and Testing Plan</t>
  </si>
  <si>
    <t>Develop Interfaces/CBOs: Correctional Health System and Unit Testing and Configuration Updates</t>
  </si>
  <si>
    <t xml:space="preserve">Develop Interfaces/CBOs: Correctional Health  User  Acceptance Testing </t>
  </si>
  <si>
    <t xml:space="preserve">Develop Interfaces/CBOs: Correctional Health Testing Completed </t>
  </si>
  <si>
    <t xml:space="preserve">Non-HHC tool Aggregated and Reported Back </t>
  </si>
  <si>
    <t xml:space="preserve">HHC tool Aggregated and Reported Back </t>
  </si>
  <si>
    <t xml:space="preserve">Facilitate Re-design of Each Workflow at Each PCMH Facility </t>
  </si>
  <si>
    <t xml:space="preserve">Project Management </t>
  </si>
  <si>
    <t xml:space="preserve">Design Integration and Test Plan  </t>
  </si>
  <si>
    <t>Testing with Revisions</t>
  </si>
  <si>
    <t xml:space="preserve">User Acceptance Testing </t>
  </si>
  <si>
    <t xml:space="preserve">System Configuration: Care Plan </t>
  </si>
  <si>
    <t>Initial Hardware Outfitting (Lan WAN Scanners &amp; Printers, etc)</t>
  </si>
  <si>
    <t>Is this per site and is it part of the site support for go live? Re: I put it with Hardware</t>
  </si>
  <si>
    <t>Milestone #4: RHIO</t>
  </si>
  <si>
    <t>Develop Interfaces/CBOs:UIBH  Design Training and Site Preparation Plans</t>
  </si>
  <si>
    <t xml:space="preserve">Develop Interfaces/CBOs:UIBH Train Staff and Prepare Site </t>
  </si>
  <si>
    <t xml:space="preserve">Develop Interfaces/CBOs:UIBH Go Live and Provide Support </t>
  </si>
  <si>
    <t>Develop Interfaces/CBOs: Correctional Health Design Training and Site Preparation Plans</t>
  </si>
  <si>
    <t xml:space="preserve">Develop Interfaces/CBOs: Correctional Health Train Staff and Prepare Site </t>
  </si>
  <si>
    <t xml:space="preserve">Develop Interfaces/CBOs: Correctional Health Go Live and Provide Support </t>
  </si>
  <si>
    <t xml:space="preserve">Developing Web-Based Decision Support: Anti-psychotic Medication Management </t>
  </si>
  <si>
    <t>Purchase Web Service for Preventive Health (ie. Metabolic Syndrome) Licenses</t>
  </si>
  <si>
    <t xml:space="preserve">Design and Configure Service: RHIO to accept call out </t>
  </si>
  <si>
    <t>Design and Configure Service: Call out to RHIO For UIBH and Corrections</t>
  </si>
  <si>
    <t>We have the money repeatedly on the Med mgmt algorthym and none on the RHIO Interface</t>
  </si>
  <si>
    <t>Program the Medication Management Algorythm</t>
  </si>
  <si>
    <t>Design the interface between RHIO and HHC Server hosting Algortyhm</t>
  </si>
  <si>
    <t>Program the interface between RHIO and HHC Server</t>
  </si>
  <si>
    <t xml:space="preserve">Milestone # 2: Patient Centered Medical Home </t>
  </si>
  <si>
    <t>Promulgating Personal Health Record Use</t>
  </si>
  <si>
    <t>Convene Personal Health Record Planning and Implementation Workgroup</t>
  </si>
  <si>
    <t xml:space="preserve">Write User/Business/Function Requirements </t>
  </si>
  <si>
    <t>Draft Technical/Design Specification</t>
  </si>
  <si>
    <t xml:space="preserve">Go Live </t>
  </si>
  <si>
    <t xml:space="preserve">Project Management Team Meetings </t>
  </si>
  <si>
    <t xml:space="preserve">The project management team meetings end here -- is that what is intended? </t>
  </si>
  <si>
    <t>Integration and Testing Plan Designed : Care Plan</t>
  </si>
  <si>
    <t xml:space="preserve">if this is ccd its on the project plan-- otherwise its just EMR care plan, no other rhio interface  </t>
  </si>
  <si>
    <t>Integration and Testing Completed: Care Plan</t>
  </si>
  <si>
    <t xml:space="preserve">again this looks like RHIO-- not like the new  EMR-- is it the CCD interface? </t>
  </si>
  <si>
    <t xml:space="preserve">What/Whose hardware are we outfitting? Re we have it in Q5 and q6 </t>
  </si>
  <si>
    <t>What is in this plan?</t>
  </si>
  <si>
    <t xml:space="preserve">HHC Pay RHIO Annual User Fees </t>
  </si>
  <si>
    <t>check dollar amout -- previously paid 150</t>
  </si>
  <si>
    <t xml:space="preserve">Alerting caregivers and case management staff to specific situations/triggers </t>
  </si>
  <si>
    <t xml:space="preserve">Create a New Care Alert: Contact with correctional health services: Write  Business and Functional Requirements </t>
  </si>
  <si>
    <t xml:space="preserve">Develop Technical Specifications </t>
  </si>
  <si>
    <t>Develop/Program/Configure Infrastructure</t>
  </si>
  <si>
    <t>Design Test Plan: system and unit test</t>
  </si>
  <si>
    <t>Conduct Connectivity and Integration Testing:  RHIO</t>
  </si>
  <si>
    <t>Conduct Connectivity and Integration Testing: HHC</t>
  </si>
  <si>
    <t xml:space="preserve">Conduct Connectivity and Integration Testing: UIBH and Corrections </t>
  </si>
  <si>
    <t xml:space="preserve">User Acceptance Testing  Complete </t>
  </si>
  <si>
    <t xml:space="preserve">Intranet Site Update and Maintenance </t>
  </si>
  <si>
    <t xml:space="preserve">Final Project Evaluation Report </t>
  </si>
  <si>
    <t>17, 072</t>
  </si>
  <si>
    <t xml:space="preserve">Executive Steering Committee (ESC) Review and Approval </t>
  </si>
  <si>
    <t>Post Go Live Satisfaction and  Final Technology Use and Workflow Assessments: Aggregated and Reported back</t>
  </si>
  <si>
    <t xml:space="preserve">Technology Sustainability Plan Developed and Submitted: UIBH/Correctional Health </t>
  </si>
  <si>
    <t>Technology Sustainability Plan Developed and Submitted: Creedmore</t>
  </si>
  <si>
    <t>Milestone #4 RHIO</t>
  </si>
  <si>
    <t xml:space="preserve">Milestone #5:  Decision Support and Analytics </t>
  </si>
  <si>
    <t xml:space="preserve">Final Statistician Evaluation Repirt </t>
  </si>
  <si>
    <t xml:space="preserve">Developing a Schizophrenia  quality of care registry </t>
  </si>
  <si>
    <t xml:space="preserve">Registry Development begun: Business Requirements Completed </t>
  </si>
  <si>
    <t>Technical and Design Specifications</t>
  </si>
  <si>
    <t>Develop</t>
  </si>
  <si>
    <t xml:space="preserve">Design Training Plan and Training Materials </t>
  </si>
  <si>
    <t xml:space="preserve">HHC PCMH Trained on Registry Use Technical Use </t>
  </si>
  <si>
    <t>Public Health Reporting</t>
  </si>
  <si>
    <t xml:space="preserve">Public Reporting Project Management </t>
  </si>
  <si>
    <t xml:space="preserve">Identify Data Elements/ Write Functional Requirements </t>
  </si>
  <si>
    <t>Configure Application or Develop</t>
  </si>
  <si>
    <t>Design Test Plan</t>
  </si>
  <si>
    <t xml:space="preserve">Alerting caregivers and case management staff </t>
  </si>
  <si>
    <t>Training Plan Developed and Training Conducted</t>
  </si>
  <si>
    <t xml:space="preserve">Subscribe and Notify Go Live Complete: HHC </t>
  </si>
  <si>
    <t xml:space="preserve">Subscribe and Notify Go Live Complete: Creedmore </t>
  </si>
  <si>
    <t xml:space="preserve"> Go Live Complete: HHC </t>
  </si>
  <si>
    <t xml:space="preserve"> Go Live Complete: Creedmore </t>
  </si>
  <si>
    <t xml:space="preserve">Attend SDOH Sharepoint training </t>
  </si>
  <si>
    <t xml:space="preserve">Clinical Integration Workgroup: Schedule Meetings </t>
  </si>
  <si>
    <t>Patient Engagement Workgroups: Schedule Workgroups</t>
  </si>
  <si>
    <t>Schedule RHIO Technology Integration Workgroup Meetings</t>
  </si>
  <si>
    <t xml:space="preserve">Personal Health Record Planning and Implementation Workgroup: Identify Members </t>
  </si>
  <si>
    <t>Personal Health Record Planning and Implementation Workgroup:Schedule Workgroup</t>
  </si>
  <si>
    <t>Set up Cost Centers</t>
  </si>
  <si>
    <t xml:space="preserve">Set up Internal Budget </t>
  </si>
  <si>
    <t xml:space="preserve">Interview and Hire Assistant Director of Logistics </t>
  </si>
  <si>
    <t xml:space="preserve">Assistant Director of Logistics: Orientation and Administrative Set up </t>
  </si>
  <si>
    <t>Interview and Hire Project Administration Consultant</t>
  </si>
  <si>
    <t xml:space="preserve">Assistant Director, PCMH  Orientation and Administrative Set up </t>
  </si>
  <si>
    <t xml:space="preserve">Interview and Hire Assistant Assistant Director, PCMH </t>
  </si>
  <si>
    <t>Central Office and Individual HHC Facilities Agree on Facility Specific Plans for Readiness</t>
  </si>
  <si>
    <t>Expanded referral management protocol developed</t>
  </si>
  <si>
    <t xml:space="preserve">Design Training and Training Materials </t>
  </si>
  <si>
    <t xml:space="preserve">Technical Specifications </t>
  </si>
  <si>
    <t>Go Live Support Complete</t>
  </si>
  <si>
    <t xml:space="preserve">Design Training Plan </t>
  </si>
  <si>
    <t>Final Specification Document Complete</t>
  </si>
  <si>
    <t>Post Go Live Satisfaction and  Final Technology Use and Workflow Assessments: Draft</t>
  </si>
  <si>
    <t xml:space="preserve">Reviewed, Revised and Approved </t>
  </si>
  <si>
    <t xml:space="preserve">Disseminated </t>
  </si>
  <si>
    <t xml:space="preserve">Technology Sustainability Plan Recommended Outline Developed and Disseminated </t>
  </si>
  <si>
    <t xml:space="preserve">Technology Sustainability Plan Recommended Outline Reviewed and Approved </t>
  </si>
  <si>
    <t xml:space="preserve">Test Portal Connection/Connectivity </t>
  </si>
  <si>
    <t>Develop Promotion Campaign Materials and Design Campaign Implementation</t>
  </si>
  <si>
    <t xml:space="preserve">Reproduce Promotion Campaign Materials </t>
  </si>
  <si>
    <t>Implement PHR Promotion Campaign: UIBH/Correctional Health</t>
  </si>
  <si>
    <t>Implement PHR Promotion Campaign:Creedmore</t>
  </si>
  <si>
    <t>Go Live Site 1 Preparation and Training</t>
  </si>
  <si>
    <t xml:space="preserve">Reproduce materials </t>
  </si>
  <si>
    <t>Implement PHR Promotion Campaign: HHC PCMHs</t>
  </si>
  <si>
    <t>User Acceptance Testing of PHR</t>
  </si>
  <si>
    <t>Obtain  CDOH PHR Development Plan and PHR Product Selection: Confirm with Stakeholders Agreement to promote CDOH /PCIP Product</t>
  </si>
  <si>
    <t xml:space="preserve">Informed Consent For RHIO and Project: Materials Drafted, Reviewed and Approved </t>
  </si>
  <si>
    <t xml:space="preserve">Copies of materials </t>
  </si>
  <si>
    <t xml:space="preserve">Consent Management System Developed and Operationalized </t>
  </si>
  <si>
    <t xml:space="preserve">Refreshments, travel and Supplies related to Governance or Project Management </t>
  </si>
  <si>
    <t xml:space="preserve">Supervision of Statistician, Review and Approval of Work </t>
  </si>
  <si>
    <t>Hire Project Manager, PM Orientation and Administrative Set Up</t>
  </si>
  <si>
    <t>Design and Configure Service: Call out to RHIO For HHC Facilities</t>
  </si>
  <si>
    <t>d</t>
  </si>
  <si>
    <t xml:space="preserve">Draft and Finalize Seimans Claims Data Request </t>
  </si>
  <si>
    <t>b</t>
  </si>
  <si>
    <t xml:space="preserve">Review and refine Seimans Claims data request </t>
  </si>
  <si>
    <t>Develop Interfaces/HHC: Complete Interface Work Orders-- for NBHN and SMHN</t>
  </si>
  <si>
    <t>Hire a clinical trainer</t>
  </si>
  <si>
    <t>Orientation and administrative setup of clinical trainer</t>
  </si>
  <si>
    <t>Summary report of clinical trainings</t>
  </si>
  <si>
    <t>revisit cash contribution</t>
  </si>
  <si>
    <t>Offer Project Manager Positions</t>
  </si>
  <si>
    <t xml:space="preserve">Offer Project Analyst </t>
  </si>
  <si>
    <t>Project Management: Publish the RFP</t>
  </si>
  <si>
    <t>Offer Project Director (s)</t>
  </si>
  <si>
    <t xml:space="preserve">not CCD </t>
  </si>
  <si>
    <t>BH Care Plan -- MDT</t>
  </si>
  <si>
    <t xml:space="preserve">Project Management Team Meetings: Design MDT Care Plan Analysis and Specifications Complete </t>
  </si>
  <si>
    <t>Design and Execute Test Plan</t>
  </si>
  <si>
    <t>ADT: Complete Interface Configuration</t>
  </si>
  <si>
    <t xml:space="preserve">Plan Re-design Modules and Draft  Materials </t>
  </si>
  <si>
    <t xml:space="preserve">Design Test Plan and conduct system and user testing </t>
  </si>
  <si>
    <t xml:space="preserve">Conduct UAT Testing </t>
  </si>
  <si>
    <t xml:space="preserve">36, 048 </t>
  </si>
  <si>
    <t xml:space="preserve">Project Management Team : Conduct Project Team Meetings </t>
  </si>
  <si>
    <t xml:space="preserve">Project Management Team: Technical/ Design Specification or Configuration Analysis Documentation Complete: MDT Care Plan </t>
  </si>
  <si>
    <t>Go Live Site Support Complete</t>
  </si>
  <si>
    <t>Project Management Team: Go Live  Achieved</t>
  </si>
  <si>
    <t xml:space="preserve">IT Project Manager Coordination Meetings </t>
  </si>
  <si>
    <t>Conduct Test</t>
  </si>
  <si>
    <t>Project Management Meetings and Update to Project Implementation Plan</t>
  </si>
  <si>
    <t>07-12-10 to 12-31-10</t>
  </si>
  <si>
    <t>Staff education\conferences and other Programmatic Supports</t>
  </si>
  <si>
    <t>Sun Task</t>
  </si>
  <si>
    <t>Food, Travel and Supplies to Support Project Deliverables</t>
  </si>
  <si>
    <t xml:space="preserve">Refreshments, Travel and Supplies related to Governance or Project Management </t>
  </si>
  <si>
    <t>Grant Proposal Preparation</t>
  </si>
  <si>
    <t>Total for 5 Categories</t>
  </si>
  <si>
    <t>Difference</t>
  </si>
  <si>
    <t>NUMBER CHECKING</t>
  </si>
  <si>
    <t>HEAL 17 Meeting in Albany (11/9/2011)</t>
  </si>
  <si>
    <t>Draft Guideline</t>
  </si>
  <si>
    <t>Develop Schizophrenia Metrics</t>
  </si>
  <si>
    <t>Directors of Psychiatry Workgroup</t>
  </si>
  <si>
    <t>Draft Guideline Reviewed, Revised and Approved</t>
  </si>
  <si>
    <t xml:space="preserve">Grant Award Activities </t>
  </si>
  <si>
    <t>Conduct Schizophrenia Guideline Workgroup</t>
  </si>
  <si>
    <t>Beginning distribution/communication/training of Schizophrenia Guidelines</t>
  </si>
  <si>
    <t>Completed distribution/communication/training of Schizophrenia Guidelines</t>
  </si>
  <si>
    <t>Milestone #1: Governance and Project Management</t>
  </si>
  <si>
    <t>Milestone #2: Patient Centered Medical Home</t>
  </si>
  <si>
    <t>Milestone #3: Electronic Medical Records</t>
  </si>
  <si>
    <t>Milestone #5: Analytics and Decision Support</t>
  </si>
  <si>
    <t>HHC New EMR: Relaunch EMR procurement program</t>
  </si>
  <si>
    <t>Research Vendors</t>
  </si>
  <si>
    <t>Research Re-upping Negotiated Acquisitions</t>
  </si>
  <si>
    <t>Finance Briefing</t>
  </si>
  <si>
    <t>Contact 5 Finalists in Vendor Selection</t>
  </si>
  <si>
    <t>Begin Preparation of Functional Requirements</t>
  </si>
  <si>
    <t>Finalizing SOW for Consultant</t>
  </si>
  <si>
    <t>Complete Renewal of Functional Requirements</t>
  </si>
  <si>
    <t>BH Vendor Meeting</t>
  </si>
  <si>
    <t>Draft SOW for Consultants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</si>
</sst>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quot;$&quot;#,##0"/>
    <numFmt numFmtId="173" formatCode="_(&quot;$&quot;* #,##0.000_);_(&quot;$&quot;* \(#,##0.000\);_(&quot;$&quot;* &quot;-&quot;??_);_(@_)"/>
  </numFmts>
  <fonts count="33">
    <font>
      <sz val="10"/>
      <name val="Arial"/>
      <family val="0"/>
    </font>
    <font>
      <u val="single"/>
      <sz val="10"/>
      <color indexed="12"/>
      <name val="Arial"/>
      <family val="0"/>
    </font>
    <font>
      <u val="single"/>
      <sz val="10"/>
      <color indexed="36"/>
      <name val="Arial"/>
      <family val="0"/>
    </font>
    <font>
      <i/>
      <sz val="10"/>
      <name val="Arial"/>
      <family val="2"/>
    </font>
    <font>
      <b/>
      <sz val="10"/>
      <name val="Arial"/>
      <family val="2"/>
    </font>
    <font>
      <b/>
      <i/>
      <sz val="10"/>
      <name val="Arial"/>
      <family val="2"/>
    </font>
    <font>
      <sz val="8"/>
      <name val="Arial"/>
      <family val="2"/>
    </font>
    <font>
      <sz val="11"/>
      <name val="Arial"/>
      <family val="0"/>
    </font>
    <font>
      <b/>
      <sz val="8"/>
      <name val="Arial"/>
      <family val="2"/>
    </font>
    <font>
      <b/>
      <sz val="9"/>
      <name val="Arial"/>
      <family val="2"/>
    </font>
    <font>
      <sz val="11"/>
      <name val="Tahoma"/>
      <family val="2"/>
    </font>
    <font>
      <b/>
      <sz val="11"/>
      <name val="Tahoma"/>
      <family val="2"/>
    </font>
    <font>
      <b/>
      <u val="single"/>
      <sz val="11"/>
      <name val="Tahoma"/>
      <family val="2"/>
    </font>
    <font>
      <b/>
      <sz val="9"/>
      <color indexed="48"/>
      <name val="Arial"/>
      <family val="2"/>
    </font>
    <font>
      <sz val="11"/>
      <color indexed="20"/>
      <name val="Arial Narrow"/>
      <family val="2"/>
    </font>
    <font>
      <sz val="10"/>
      <color indexed="53"/>
      <name val="Arial"/>
      <family val="0"/>
    </font>
    <font>
      <sz val="10"/>
      <color indexed="10"/>
      <name val="Arial"/>
      <family val="0"/>
    </font>
    <font>
      <sz val="11"/>
      <color indexed="8"/>
      <name val="Arial Narrow"/>
      <family val="2"/>
    </font>
    <font>
      <sz val="11"/>
      <color indexed="9"/>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5"/>
      <color indexed="62"/>
      <name val="Arial Narrow"/>
      <family val="2"/>
    </font>
    <font>
      <b/>
      <sz val="13"/>
      <color indexed="62"/>
      <name val="Arial Narrow"/>
      <family val="2"/>
    </font>
    <font>
      <b/>
      <sz val="11"/>
      <color indexed="62"/>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62"/>
      <name val="Cambria"/>
      <family val="2"/>
    </font>
    <font>
      <b/>
      <sz val="11"/>
      <color indexed="8"/>
      <name val="Arial Narrow"/>
      <family val="2"/>
    </font>
    <font>
      <sz val="11"/>
      <color indexed="10"/>
      <name val="Arial Narrow"/>
      <family val="2"/>
    </font>
  </fonts>
  <fills count="3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63"/>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indexed="46"/>
        <bgColor indexed="64"/>
      </patternFill>
    </fill>
    <fill>
      <patternFill patternType="solid">
        <fgColor indexed="14"/>
        <bgColor indexed="64"/>
      </patternFill>
    </fill>
    <fill>
      <patternFill patternType="solid">
        <fgColor indexed="50"/>
        <bgColor indexed="64"/>
      </patternFill>
    </fill>
    <fill>
      <patternFill patternType="solid">
        <fgColor indexed="19"/>
        <bgColor indexed="64"/>
      </patternFill>
    </fill>
    <fill>
      <patternFill patternType="solid">
        <fgColor indexed="17"/>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diagonalUp="1" diagonalDown="1">
      <left style="thin"/>
      <right style="thin"/>
      <top style="thin"/>
      <bottom style="thin"/>
      <diagonal style="thin"/>
    </border>
    <border>
      <left style="thin"/>
      <right>
        <color indexed="63"/>
      </right>
      <top>
        <color indexed="63"/>
      </top>
      <bottom style="double"/>
    </border>
    <border>
      <left style="thin"/>
      <right>
        <color indexed="63"/>
      </right>
      <top>
        <color indexed="63"/>
      </top>
      <bottom>
        <color indexed="63"/>
      </bottom>
    </border>
    <border>
      <left>
        <color indexed="63"/>
      </left>
      <right style="medium"/>
      <top style="medium"/>
      <bottom>
        <color indexed="63"/>
      </bottom>
    </border>
    <border>
      <left>
        <color indexed="63"/>
      </left>
      <right>
        <color indexed="63"/>
      </right>
      <top style="double"/>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double"/>
    </border>
    <border>
      <left style="thin"/>
      <right style="thin"/>
      <top style="thin"/>
      <bottom>
        <color indexed="63"/>
      </bottom>
    </border>
    <border>
      <left style="thin"/>
      <right>
        <color indexed="63"/>
      </right>
      <top style="double"/>
      <bottom>
        <color indexed="63"/>
      </bottom>
    </border>
    <border>
      <left style="thin"/>
      <right style="medium"/>
      <top>
        <color indexed="63"/>
      </top>
      <bottom>
        <color indexed="63"/>
      </bottom>
    </border>
    <border>
      <left style="thin"/>
      <right>
        <color indexed="63"/>
      </right>
      <top style="thin"/>
      <bottom>
        <color indexed="63"/>
      </bottom>
    </border>
    <border>
      <left style="thin"/>
      <right style="thin"/>
      <top style="double"/>
      <bottom>
        <color indexed="63"/>
      </bottom>
    </border>
    <border diagonalUp="1" diagonalDown="1">
      <left style="thin"/>
      <right>
        <color indexed="63"/>
      </right>
      <top>
        <color indexed="63"/>
      </top>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4" fillId="15" borderId="0" applyNumberFormat="0" applyBorder="0" applyAlignment="0" applyProtection="0"/>
    <xf numFmtId="0" fontId="19" fillId="2" borderId="1" applyNumberFormat="0" applyAlignment="0" applyProtection="0"/>
    <xf numFmtId="0" fontId="20"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17"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6" fillId="3" borderId="1" applyNumberFormat="0" applyAlignment="0" applyProtection="0"/>
    <xf numFmtId="0" fontId="27" fillId="0" borderId="6" applyNumberFormat="0" applyFill="0" applyAlignment="0" applyProtection="0"/>
    <xf numFmtId="0" fontId="28" fillId="8" borderId="0" applyNumberFormat="0" applyBorder="0" applyAlignment="0" applyProtection="0"/>
    <xf numFmtId="0" fontId="0" fillId="4" borderId="7" applyNumberFormat="0" applyFont="0" applyAlignment="0" applyProtection="0"/>
    <xf numFmtId="0" fontId="29" fillId="2"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2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horizontal="center"/>
    </xf>
    <xf numFmtId="0" fontId="0" fillId="0" borderId="11" xfId="0" applyBorder="1" applyAlignment="1">
      <alignment horizontal="center"/>
    </xf>
    <xf numFmtId="0" fontId="4" fillId="0" borderId="0" xfId="0" applyFont="1" applyAlignment="1">
      <alignment/>
    </xf>
    <xf numFmtId="165" fontId="0" fillId="0" borderId="0" xfId="44" applyNumberFormat="1" applyAlignment="1">
      <alignment/>
    </xf>
    <xf numFmtId="165" fontId="0" fillId="0" borderId="10" xfId="44" applyNumberFormat="1" applyBorder="1" applyAlignment="1">
      <alignment/>
    </xf>
    <xf numFmtId="165" fontId="0" fillId="0" borderId="11" xfId="44" applyNumberFormat="1" applyBorder="1" applyAlignment="1">
      <alignment/>
    </xf>
    <xf numFmtId="0" fontId="0" fillId="0" borderId="14" xfId="0" applyBorder="1" applyAlignment="1">
      <alignment/>
    </xf>
    <xf numFmtId="165" fontId="0" fillId="0" borderId="14" xfId="44" applyNumberFormat="1" applyBorder="1" applyAlignment="1">
      <alignment/>
    </xf>
    <xf numFmtId="0" fontId="0" fillId="0" borderId="15" xfId="0" applyBorder="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165" fontId="0" fillId="0" borderId="0" xfId="0" applyNumberFormat="1" applyAlignment="1">
      <alignment/>
    </xf>
    <xf numFmtId="0" fontId="4" fillId="0" borderId="0" xfId="0" applyFont="1" applyAlignment="1">
      <alignment horizontal="right"/>
    </xf>
    <xf numFmtId="165" fontId="0" fillId="0" borderId="0" xfId="44" applyNumberFormat="1" applyBorder="1" applyAlignment="1">
      <alignment/>
    </xf>
    <xf numFmtId="0" fontId="0" fillId="0" borderId="0" xfId="0" applyBorder="1" applyAlignment="1">
      <alignment horizontal="center"/>
    </xf>
    <xf numFmtId="0" fontId="0" fillId="0" borderId="0" xfId="0" applyBorder="1" applyAlignment="1">
      <alignment/>
    </xf>
    <xf numFmtId="0" fontId="0" fillId="0" borderId="16" xfId="0" applyBorder="1" applyAlignment="1">
      <alignment/>
    </xf>
    <xf numFmtId="0" fontId="0" fillId="0" borderId="17" xfId="0" applyBorder="1" applyAlignment="1">
      <alignment horizontal="center"/>
    </xf>
    <xf numFmtId="165" fontId="0" fillId="0" borderId="18" xfId="44" applyNumberFormat="1" applyBorder="1" applyAlignment="1">
      <alignment/>
    </xf>
    <xf numFmtId="165" fontId="0" fillId="0" borderId="19" xfId="44" applyNumberFormat="1" applyBorder="1" applyAlignment="1">
      <alignment/>
    </xf>
    <xf numFmtId="165" fontId="0" fillId="0" borderId="20" xfId="44" applyNumberFormat="1" applyBorder="1" applyAlignment="1">
      <alignment/>
    </xf>
    <xf numFmtId="0" fontId="0" fillId="0" borderId="0" xfId="0" applyAlignment="1">
      <alignment horizontal="center"/>
    </xf>
    <xf numFmtId="0" fontId="4" fillId="6" borderId="21" xfId="0" applyFont="1" applyFill="1" applyBorder="1" applyAlignment="1">
      <alignment horizontal="center" vertical="center"/>
    </xf>
    <xf numFmtId="0" fontId="5" fillId="6" borderId="0" xfId="0" applyFont="1" applyFill="1" applyBorder="1" applyAlignment="1">
      <alignment horizontal="center" vertical="center"/>
    </xf>
    <xf numFmtId="0" fontId="0" fillId="6" borderId="0" xfId="0" applyFill="1" applyAlignment="1">
      <alignment/>
    </xf>
    <xf numFmtId="0" fontId="4" fillId="6" borderId="0" xfId="0" applyFont="1" applyFill="1" applyAlignment="1">
      <alignment horizontal="center"/>
    </xf>
    <xf numFmtId="165" fontId="0" fillId="6" borderId="0" xfId="44" applyNumberFormat="1" applyFill="1" applyAlignment="1">
      <alignment/>
    </xf>
    <xf numFmtId="165" fontId="0" fillId="6" borderId="19" xfId="44" applyNumberFormat="1" applyFill="1" applyBorder="1" applyAlignment="1">
      <alignment/>
    </xf>
    <xf numFmtId="165" fontId="0" fillId="6" borderId="0" xfId="44" applyNumberFormat="1" applyFont="1" applyFill="1" applyAlignment="1">
      <alignment/>
    </xf>
    <xf numFmtId="0" fontId="0" fillId="0" borderId="0" xfId="0" applyFill="1" applyAlignment="1">
      <alignment/>
    </xf>
    <xf numFmtId="0" fontId="4" fillId="0" borderId="0" xfId="0" applyFont="1" applyFill="1" applyAlignment="1">
      <alignment horizontal="center"/>
    </xf>
    <xf numFmtId="165" fontId="0" fillId="0" borderId="0" xfId="44" applyNumberFormat="1" applyFont="1" applyFill="1" applyAlignment="1">
      <alignment/>
    </xf>
    <xf numFmtId="165" fontId="0" fillId="0" borderId="0" xfId="44" applyNumberFormat="1" applyFill="1" applyAlignment="1">
      <alignment/>
    </xf>
    <xf numFmtId="0" fontId="0" fillId="18" borderId="0" xfId="0" applyFill="1" applyAlignment="1">
      <alignment/>
    </xf>
    <xf numFmtId="0" fontId="0" fillId="18" borderId="0" xfId="0" applyFill="1" applyBorder="1" applyAlignment="1">
      <alignment horizontal="center"/>
    </xf>
    <xf numFmtId="165" fontId="0" fillId="18" borderId="0" xfId="44" applyNumberFormat="1" applyFill="1" applyBorder="1" applyAlignment="1">
      <alignment/>
    </xf>
    <xf numFmtId="0" fontId="0" fillId="18" borderId="0" xfId="0" applyFill="1" applyBorder="1" applyAlignment="1">
      <alignment/>
    </xf>
    <xf numFmtId="165" fontId="0" fillId="18" borderId="0" xfId="0" applyNumberFormat="1" applyFill="1" applyAlignment="1">
      <alignment/>
    </xf>
    <xf numFmtId="0" fontId="6" fillId="0" borderId="0" xfId="0" applyFont="1" applyAlignment="1">
      <alignment horizontal="center"/>
    </xf>
    <xf numFmtId="165" fontId="0" fillId="6" borderId="0" xfId="0" applyNumberFormat="1" applyFill="1" applyAlignment="1">
      <alignment/>
    </xf>
    <xf numFmtId="0" fontId="7" fillId="0" borderId="0" xfId="0" applyFont="1" applyAlignment="1">
      <alignment horizontal="center"/>
    </xf>
    <xf numFmtId="0" fontId="0" fillId="0" borderId="0" xfId="0" applyAlignment="1">
      <alignment horizontal="right"/>
    </xf>
    <xf numFmtId="0" fontId="0" fillId="0" borderId="22" xfId="0" applyBorder="1" applyAlignment="1">
      <alignment horizontal="center"/>
    </xf>
    <xf numFmtId="0" fontId="0" fillId="0" borderId="23" xfId="0" applyBorder="1" applyAlignment="1">
      <alignment horizontal="center"/>
    </xf>
    <xf numFmtId="165" fontId="0" fillId="0" borderId="19" xfId="44" applyNumberFormat="1" applyFill="1" applyBorder="1" applyAlignment="1">
      <alignment/>
    </xf>
    <xf numFmtId="0" fontId="0" fillId="0" borderId="0" xfId="0" applyAlignment="1">
      <alignment horizontal="center" vertical="center" wrapText="1"/>
    </xf>
    <xf numFmtId="0" fontId="0" fillId="3" borderId="24" xfId="0" applyFill="1" applyBorder="1" applyAlignment="1">
      <alignment horizontal="center" vertical="center" wrapText="1"/>
    </xf>
    <xf numFmtId="0" fontId="0" fillId="8" borderId="24" xfId="0" applyFill="1" applyBorder="1" applyAlignment="1">
      <alignment horizontal="center"/>
    </xf>
    <xf numFmtId="0" fontId="0" fillId="17" borderId="24" xfId="0" applyFill="1" applyBorder="1" applyAlignment="1">
      <alignment horizontal="center"/>
    </xf>
    <xf numFmtId="165" fontId="0" fillId="0" borderId="0" xfId="44" applyNumberFormat="1" applyFont="1" applyAlignment="1">
      <alignment/>
    </xf>
    <xf numFmtId="0" fontId="0" fillId="6" borderId="25" xfId="0" applyFill="1" applyBorder="1" applyAlignment="1">
      <alignment/>
    </xf>
    <xf numFmtId="0" fontId="5" fillId="0" borderId="0" xfId="0" applyFont="1" applyFill="1" applyBorder="1" applyAlignment="1">
      <alignment horizontal="center" vertical="center"/>
    </xf>
    <xf numFmtId="165" fontId="0" fillId="8" borderId="0" xfId="0" applyNumberFormat="1" applyFill="1" applyAlignment="1">
      <alignment/>
    </xf>
    <xf numFmtId="0" fontId="0" fillId="0" borderId="0" xfId="0" applyFill="1" applyAlignment="1">
      <alignment horizontal="right"/>
    </xf>
    <xf numFmtId="165" fontId="0" fillId="8" borderId="0" xfId="0" applyNumberFormat="1" applyFill="1" applyBorder="1" applyAlignment="1">
      <alignment horizontal="center"/>
    </xf>
    <xf numFmtId="0" fontId="0" fillId="17" borderId="16" xfId="0" applyFill="1" applyBorder="1" applyAlignment="1">
      <alignment horizontal="center"/>
    </xf>
    <xf numFmtId="165" fontId="0" fillId="17" borderId="0" xfId="0" applyNumberFormat="1" applyFill="1" applyAlignment="1">
      <alignment/>
    </xf>
    <xf numFmtId="165" fontId="4" fillId="17" borderId="0" xfId="0" applyNumberFormat="1" applyFont="1" applyFill="1" applyBorder="1" applyAlignment="1">
      <alignment horizontal="center" vertical="center"/>
    </xf>
    <xf numFmtId="165" fontId="0" fillId="19" borderId="0" xfId="0" applyNumberFormat="1" applyFill="1" applyAlignment="1">
      <alignment/>
    </xf>
    <xf numFmtId="165" fontId="0" fillId="0" borderId="26" xfId="44" applyNumberFormat="1" applyFont="1" applyBorder="1" applyAlignment="1">
      <alignment/>
    </xf>
    <xf numFmtId="165" fontId="0" fillId="0" borderId="19" xfId="44" applyNumberFormat="1" applyFont="1" applyBorder="1" applyAlignment="1">
      <alignment/>
    </xf>
    <xf numFmtId="165" fontId="0" fillId="8" borderId="16" xfId="0" applyNumberFormat="1" applyFill="1" applyBorder="1" applyAlignment="1">
      <alignment/>
    </xf>
    <xf numFmtId="165" fontId="0" fillId="17" borderId="12" xfId="0" applyNumberFormat="1" applyFill="1" applyBorder="1" applyAlignment="1">
      <alignment/>
    </xf>
    <xf numFmtId="165" fontId="0" fillId="0" borderId="27" xfId="44" applyNumberFormat="1" applyFont="1" applyBorder="1" applyAlignment="1">
      <alignment/>
    </xf>
    <xf numFmtId="165" fontId="0" fillId="0" borderId="0" xfId="44" applyNumberFormat="1" applyFont="1" applyBorder="1" applyAlignment="1">
      <alignment/>
    </xf>
    <xf numFmtId="0" fontId="0" fillId="20" borderId="0" xfId="0" applyFill="1" applyAlignment="1">
      <alignment/>
    </xf>
    <xf numFmtId="0" fontId="0" fillId="0" borderId="23"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22" xfId="0" applyFill="1" applyBorder="1" applyAlignment="1">
      <alignment/>
    </xf>
    <xf numFmtId="0" fontId="0" fillId="0" borderId="28"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xf>
    <xf numFmtId="165" fontId="0" fillId="0" borderId="22" xfId="44" applyNumberFormat="1" applyFont="1" applyBorder="1" applyAlignment="1">
      <alignment/>
    </xf>
    <xf numFmtId="165" fontId="0" fillId="0" borderId="28" xfId="44" applyNumberFormat="1" applyFont="1" applyBorder="1" applyAlignment="1">
      <alignment/>
    </xf>
    <xf numFmtId="165" fontId="0" fillId="0" borderId="11" xfId="44" applyNumberFormat="1" applyFont="1" applyBorder="1" applyAlignment="1">
      <alignment/>
    </xf>
    <xf numFmtId="165" fontId="0" fillId="0" borderId="12" xfId="44" applyNumberFormat="1" applyFont="1" applyBorder="1" applyAlignment="1">
      <alignment/>
    </xf>
    <xf numFmtId="165" fontId="0" fillId="0" borderId="13" xfId="44" applyNumberFormat="1" applyFont="1" applyBorder="1" applyAlignment="1">
      <alignment/>
    </xf>
    <xf numFmtId="165" fontId="0" fillId="0" borderId="10" xfId="44" applyNumberFormat="1" applyFont="1" applyBorder="1" applyAlignment="1">
      <alignment horizontal="center"/>
    </xf>
    <xf numFmtId="165" fontId="0" fillId="0" borderId="0" xfId="44" applyNumberFormat="1" applyFont="1" applyAlignment="1">
      <alignment/>
    </xf>
    <xf numFmtId="165" fontId="0" fillId="0" borderId="22" xfId="44" applyNumberFormat="1" applyBorder="1" applyAlignment="1">
      <alignment/>
    </xf>
    <xf numFmtId="165" fontId="0" fillId="0" borderId="28" xfId="44" applyNumberFormat="1" applyBorder="1" applyAlignment="1">
      <alignment/>
    </xf>
    <xf numFmtId="165" fontId="0" fillId="0" borderId="10" xfId="44" applyNumberFormat="1" applyFont="1" applyBorder="1" applyAlignment="1">
      <alignment horizontal="center"/>
    </xf>
    <xf numFmtId="165" fontId="0" fillId="0" borderId="12" xfId="44" applyNumberFormat="1" applyBorder="1" applyAlignment="1">
      <alignment/>
    </xf>
    <xf numFmtId="165" fontId="0" fillId="0" borderId="13" xfId="44" applyNumberFormat="1" applyBorder="1" applyAlignment="1">
      <alignment/>
    </xf>
    <xf numFmtId="0" fontId="0" fillId="0" borderId="22" xfId="0" applyBorder="1" applyAlignment="1">
      <alignment/>
    </xf>
    <xf numFmtId="0" fontId="0" fillId="0" borderId="23" xfId="0" applyBorder="1" applyAlignment="1">
      <alignment/>
    </xf>
    <xf numFmtId="0" fontId="0" fillId="0" borderId="28" xfId="0" applyBorder="1" applyAlignment="1">
      <alignment/>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165" fontId="0" fillId="0" borderId="0" xfId="44" applyNumberFormat="1" applyFont="1" applyBorder="1" applyAlignment="1">
      <alignment vertical="center"/>
    </xf>
    <xf numFmtId="0" fontId="0" fillId="0" borderId="16" xfId="0" applyBorder="1" applyAlignment="1">
      <alignment horizontal="center"/>
    </xf>
    <xf numFmtId="165" fontId="0" fillId="0" borderId="16" xfId="44" applyNumberFormat="1" applyFont="1" applyBorder="1" applyAlignment="1">
      <alignment/>
    </xf>
    <xf numFmtId="165" fontId="0" fillId="0" borderId="23" xfId="44" applyNumberFormat="1" applyFont="1" applyBorder="1" applyAlignment="1">
      <alignment/>
    </xf>
    <xf numFmtId="165" fontId="0" fillId="0" borderId="29" xfId="0" applyNumberFormat="1" applyBorder="1" applyAlignment="1">
      <alignment/>
    </xf>
    <xf numFmtId="165" fontId="0" fillId="0" borderId="29" xfId="44" applyNumberFormat="1" applyFont="1" applyBorder="1" applyAlignment="1">
      <alignment/>
    </xf>
    <xf numFmtId="165" fontId="0" fillId="9" borderId="29" xfId="44" applyNumberFormat="1" applyFont="1" applyFill="1" applyBorder="1" applyAlignment="1">
      <alignment/>
    </xf>
    <xf numFmtId="165" fontId="0" fillId="9" borderId="29" xfId="0" applyNumberFormat="1" applyFill="1" applyBorder="1" applyAlignment="1">
      <alignment/>
    </xf>
    <xf numFmtId="166" fontId="0" fillId="0" borderId="19" xfId="60" applyNumberFormat="1" applyFont="1" applyBorder="1" applyAlignment="1">
      <alignment/>
    </xf>
    <xf numFmtId="0" fontId="5" fillId="6" borderId="30" xfId="0" applyFont="1" applyFill="1" applyBorder="1" applyAlignment="1">
      <alignment horizontal="center" vertical="center"/>
    </xf>
    <xf numFmtId="0" fontId="10" fillId="2" borderId="0" xfId="0" applyFont="1" applyFill="1" applyAlignment="1">
      <alignment/>
    </xf>
    <xf numFmtId="0" fontId="12" fillId="2" borderId="0" xfId="0" applyFont="1" applyFill="1" applyAlignment="1">
      <alignment/>
    </xf>
    <xf numFmtId="0" fontId="10" fillId="2" borderId="0" xfId="0" applyFont="1" applyFill="1" applyAlignment="1">
      <alignment horizontal="left" vertical="top" wrapText="1"/>
    </xf>
    <xf numFmtId="49" fontId="10" fillId="2" borderId="0" xfId="0" applyNumberFormat="1" applyFont="1" applyFill="1" applyAlignment="1">
      <alignment horizontal="right" vertical="top" wrapText="1"/>
    </xf>
    <xf numFmtId="49" fontId="10" fillId="2" borderId="0" xfId="0" applyNumberFormat="1" applyFont="1" applyFill="1" applyAlignment="1">
      <alignment horizontal="left" vertical="top" wrapText="1"/>
    </xf>
    <xf numFmtId="0" fontId="10" fillId="2" borderId="0" xfId="0" applyFont="1" applyFill="1" applyAlignment="1">
      <alignment horizontal="left" indent="2"/>
    </xf>
    <xf numFmtId="0" fontId="10" fillId="2" borderId="0" xfId="0" applyFont="1" applyFill="1" applyAlignment="1">
      <alignment vertical="top" wrapText="1"/>
    </xf>
    <xf numFmtId="0" fontId="10" fillId="2" borderId="0" xfId="0" applyFont="1" applyFill="1" applyAlignment="1">
      <alignment horizontal="left" indent="1"/>
    </xf>
    <xf numFmtId="0" fontId="12" fillId="2" borderId="0" xfId="0" applyFont="1" applyFill="1" applyAlignment="1">
      <alignment horizontal="left" vertical="top"/>
    </xf>
    <xf numFmtId="0" fontId="10" fillId="6" borderId="0" xfId="0" applyFont="1" applyFill="1" applyAlignment="1">
      <alignment/>
    </xf>
    <xf numFmtId="0" fontId="10" fillId="6" borderId="0" xfId="0" applyFont="1" applyFill="1" applyAlignment="1">
      <alignment horizontal="left" vertical="top" wrapText="1"/>
    </xf>
    <xf numFmtId="0" fontId="0" fillId="0" borderId="14" xfId="0" applyBorder="1" applyAlignment="1">
      <alignment horizontal="center"/>
    </xf>
    <xf numFmtId="0" fontId="0" fillId="8" borderId="15" xfId="0" applyFill="1" applyBorder="1" applyAlignment="1">
      <alignment horizontal="center"/>
    </xf>
    <xf numFmtId="0" fontId="4" fillId="0" borderId="0" xfId="0" applyFont="1" applyAlignment="1">
      <alignment horizontal="center" vertical="top" wrapText="1"/>
    </xf>
    <xf numFmtId="0" fontId="5" fillId="18" borderId="21" xfId="0" applyFont="1" applyFill="1" applyBorder="1" applyAlignment="1">
      <alignment horizontal="center" vertical="top" wrapText="1"/>
    </xf>
    <xf numFmtId="0" fontId="4" fillId="6" borderId="0" xfId="0" applyFont="1" applyFill="1" applyAlignment="1">
      <alignment horizontal="center" vertical="top" wrapText="1"/>
    </xf>
    <xf numFmtId="0" fontId="4" fillId="0" borderId="0" xfId="0" applyFont="1" applyFill="1" applyAlignment="1">
      <alignment horizontal="center" vertical="top" wrapText="1"/>
    </xf>
    <xf numFmtId="0" fontId="4" fillId="20" borderId="0" xfId="0" applyFont="1" applyFill="1" applyAlignment="1">
      <alignment horizontal="center" vertical="top" wrapText="1"/>
    </xf>
    <xf numFmtId="0" fontId="4" fillId="6" borderId="21"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8" fillId="0" borderId="0" xfId="0" applyFont="1" applyAlignment="1">
      <alignment horizontal="center"/>
    </xf>
    <xf numFmtId="0" fontId="0" fillId="20" borderId="19" xfId="0" applyFill="1" applyBorder="1" applyAlignment="1">
      <alignment/>
    </xf>
    <xf numFmtId="0" fontId="0" fillId="0" borderId="0" xfId="0" applyBorder="1" applyAlignment="1">
      <alignment horizontal="right" vertical="center"/>
    </xf>
    <xf numFmtId="165" fontId="0" fillId="0" borderId="0" xfId="44" applyNumberFormat="1" applyFont="1" applyFill="1" applyBorder="1" applyAlignment="1">
      <alignment horizontal="center" vertical="center" wrapText="1"/>
    </xf>
    <xf numFmtId="44" fontId="0" fillId="0" borderId="0" xfId="44" applyFont="1" applyAlignment="1">
      <alignment/>
    </xf>
    <xf numFmtId="165" fontId="0" fillId="0" borderId="11" xfId="44" applyNumberFormat="1" applyFill="1" applyBorder="1" applyAlignment="1">
      <alignment/>
    </xf>
    <xf numFmtId="0" fontId="4" fillId="0" borderId="0" xfId="0" applyFont="1" applyFill="1" applyAlignment="1">
      <alignment/>
    </xf>
    <xf numFmtId="165" fontId="0" fillId="0" borderId="14" xfId="44" applyNumberFormat="1" applyFill="1" applyBorder="1" applyAlignment="1">
      <alignment/>
    </xf>
    <xf numFmtId="165" fontId="0" fillId="0" borderId="0" xfId="44" applyNumberFormat="1" applyFill="1" applyBorder="1" applyAlignment="1">
      <alignment/>
    </xf>
    <xf numFmtId="0" fontId="0" fillId="0" borderId="24" xfId="0" applyBorder="1" applyAlignment="1">
      <alignment/>
    </xf>
    <xf numFmtId="165" fontId="0" fillId="21" borderId="14" xfId="44" applyNumberFormat="1" applyFill="1" applyBorder="1" applyAlignment="1">
      <alignment/>
    </xf>
    <xf numFmtId="172" fontId="0" fillId="0" borderId="0" xfId="0" applyNumberFormat="1" applyAlignment="1">
      <alignment/>
    </xf>
    <xf numFmtId="0" fontId="0" fillId="0" borderId="0" xfId="0" applyAlignment="1">
      <alignment wrapText="1"/>
    </xf>
    <xf numFmtId="165" fontId="0" fillId="22" borderId="14" xfId="44" applyNumberFormat="1" applyFill="1" applyBorder="1" applyAlignment="1">
      <alignment/>
    </xf>
    <xf numFmtId="165" fontId="0" fillId="23" borderId="14" xfId="44" applyNumberFormat="1" applyFill="1" applyBorder="1" applyAlignment="1">
      <alignment/>
    </xf>
    <xf numFmtId="3" fontId="0" fillId="0" borderId="0" xfId="0" applyNumberFormat="1" applyAlignment="1">
      <alignment/>
    </xf>
    <xf numFmtId="0" fontId="0" fillId="24" borderId="0" xfId="0" applyFill="1" applyAlignment="1">
      <alignment/>
    </xf>
    <xf numFmtId="0" fontId="6" fillId="24" borderId="0" xfId="0" applyFont="1" applyFill="1" applyAlignment="1">
      <alignment horizontal="center"/>
    </xf>
    <xf numFmtId="165" fontId="0" fillId="24" borderId="14" xfId="44" applyNumberFormat="1" applyFill="1" applyBorder="1" applyAlignment="1">
      <alignment/>
    </xf>
    <xf numFmtId="165" fontId="0" fillId="0" borderId="0" xfId="44" applyNumberFormat="1" applyFont="1" applyBorder="1" applyAlignment="1">
      <alignment/>
    </xf>
    <xf numFmtId="0" fontId="4" fillId="0" borderId="0" xfId="0" applyFont="1" applyAlignment="1">
      <alignment wrapText="1"/>
    </xf>
    <xf numFmtId="165" fontId="0" fillId="21" borderId="0" xfId="44" applyNumberFormat="1" applyFill="1" applyBorder="1" applyAlignment="1">
      <alignment/>
    </xf>
    <xf numFmtId="0" fontId="0" fillId="24" borderId="0" xfId="0" applyFill="1" applyAlignment="1">
      <alignment wrapText="1"/>
    </xf>
    <xf numFmtId="44" fontId="0" fillId="24" borderId="0" xfId="44" applyFont="1" applyFill="1" applyAlignment="1">
      <alignment/>
    </xf>
    <xf numFmtId="0" fontId="6" fillId="0" borderId="0" xfId="0" applyFont="1" applyAlignment="1">
      <alignment horizontal="left"/>
    </xf>
    <xf numFmtId="0" fontId="4" fillId="0" borderId="0" xfId="0" applyFont="1" applyAlignment="1">
      <alignment horizontal="left" wrapText="1"/>
    </xf>
    <xf numFmtId="165" fontId="0" fillId="24" borderId="0" xfId="44" applyNumberFormat="1" applyFill="1" applyBorder="1" applyAlignment="1">
      <alignment/>
    </xf>
    <xf numFmtId="165" fontId="0" fillId="21" borderId="11" xfId="44" applyNumberFormat="1" applyFill="1" applyBorder="1" applyAlignment="1">
      <alignment/>
    </xf>
    <xf numFmtId="0" fontId="0" fillId="25" borderId="0" xfId="0" applyFill="1" applyAlignment="1">
      <alignment/>
    </xf>
    <xf numFmtId="0" fontId="6" fillId="25" borderId="0" xfId="0" applyFont="1" applyFill="1" applyAlignment="1">
      <alignment horizontal="center"/>
    </xf>
    <xf numFmtId="165" fontId="0" fillId="25" borderId="0" xfId="44" applyNumberFormat="1" applyFill="1" applyBorder="1" applyAlignment="1">
      <alignment/>
    </xf>
    <xf numFmtId="165" fontId="0" fillId="25" borderId="14" xfId="44" applyNumberFormat="1" applyFill="1" applyBorder="1" applyAlignment="1">
      <alignment/>
    </xf>
    <xf numFmtId="165" fontId="16" fillId="0" borderId="11" xfId="44" applyNumberFormat="1" applyFont="1" applyBorder="1" applyAlignment="1">
      <alignment/>
    </xf>
    <xf numFmtId="0" fontId="5" fillId="0" borderId="21" xfId="0" applyFont="1" applyFill="1" applyBorder="1" applyAlignment="1">
      <alignment horizontal="center" vertical="top" wrapText="1"/>
    </xf>
    <xf numFmtId="0" fontId="0" fillId="0" borderId="24" xfId="0" applyFill="1" applyBorder="1" applyAlignment="1">
      <alignment/>
    </xf>
    <xf numFmtId="165" fontId="0" fillId="0" borderId="0" xfId="0" applyNumberFormat="1" applyFill="1" applyAlignment="1">
      <alignment/>
    </xf>
    <xf numFmtId="44" fontId="0" fillId="0" borderId="0" xfId="44" applyAlignment="1">
      <alignment/>
    </xf>
    <xf numFmtId="165" fontId="4" fillId="0" borderId="14" xfId="44" applyNumberFormat="1" applyFont="1" applyBorder="1" applyAlignment="1">
      <alignment/>
    </xf>
    <xf numFmtId="0" fontId="0" fillId="26" borderId="0" xfId="0" applyFill="1" applyAlignment="1">
      <alignment/>
    </xf>
    <xf numFmtId="0" fontId="6" fillId="26" borderId="0" xfId="0" applyFont="1" applyFill="1" applyAlignment="1">
      <alignment horizontal="center"/>
    </xf>
    <xf numFmtId="165" fontId="0" fillId="26" borderId="14" xfId="44" applyNumberFormat="1" applyFill="1" applyBorder="1" applyAlignment="1">
      <alignment/>
    </xf>
    <xf numFmtId="165" fontId="0" fillId="0" borderId="0" xfId="44" applyNumberFormat="1" applyBorder="1" applyAlignment="1">
      <alignment wrapText="1"/>
    </xf>
    <xf numFmtId="0" fontId="6" fillId="24" borderId="0" xfId="0" applyFont="1" applyFill="1" applyAlignment="1">
      <alignment horizontal="left"/>
    </xf>
    <xf numFmtId="165" fontId="0" fillId="22" borderId="0" xfId="44" applyNumberFormat="1" applyFill="1" applyBorder="1" applyAlignment="1">
      <alignment/>
    </xf>
    <xf numFmtId="0" fontId="0" fillId="21" borderId="0" xfId="0" applyFill="1" applyAlignment="1">
      <alignment/>
    </xf>
    <xf numFmtId="0" fontId="0" fillId="25" borderId="0" xfId="0" applyFill="1" applyAlignment="1">
      <alignment wrapText="1"/>
    </xf>
    <xf numFmtId="0" fontId="0"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0" fillId="0" borderId="0" xfId="0" applyFont="1" applyAlignment="1">
      <alignment wrapText="1"/>
    </xf>
    <xf numFmtId="165" fontId="0" fillId="0" borderId="14" xfId="44" applyNumberFormat="1" applyFont="1" applyBorder="1" applyAlignment="1">
      <alignment/>
    </xf>
    <xf numFmtId="0" fontId="0" fillId="0" borderId="0" xfId="0" applyFont="1" applyFill="1" applyAlignment="1">
      <alignment/>
    </xf>
    <xf numFmtId="0" fontId="6" fillId="0" borderId="0" xfId="0" applyFont="1" applyFill="1" applyAlignment="1">
      <alignment horizontal="center"/>
    </xf>
    <xf numFmtId="0" fontId="0" fillId="0" borderId="0" xfId="0" applyFont="1" applyFill="1" applyAlignment="1">
      <alignment wrapText="1"/>
    </xf>
    <xf numFmtId="165" fontId="0" fillId="0" borderId="14" xfId="44" applyNumberFormat="1" applyFont="1" applyFill="1" applyBorder="1" applyAlignment="1">
      <alignment/>
    </xf>
    <xf numFmtId="165" fontId="0" fillId="0" borderId="0" xfId="44" applyNumberFormat="1" applyFont="1" applyFill="1" applyBorder="1" applyAlignment="1">
      <alignment/>
    </xf>
    <xf numFmtId="165" fontId="0" fillId="0" borderId="11" xfId="44" applyNumberFormat="1" applyFont="1" applyFill="1" applyBorder="1" applyAlignment="1">
      <alignment/>
    </xf>
    <xf numFmtId="165" fontId="15" fillId="0" borderId="0" xfId="44" applyNumberFormat="1" applyFont="1" applyFill="1" applyBorder="1" applyAlignment="1">
      <alignment wrapText="1"/>
    </xf>
    <xf numFmtId="165" fontId="0" fillId="14" borderId="14" xfId="44" applyNumberFormat="1" applyFont="1" applyFill="1" applyBorder="1" applyAlignment="1">
      <alignment/>
    </xf>
    <xf numFmtId="165" fontId="0" fillId="14" borderId="0" xfId="44" applyNumberFormat="1" applyFont="1" applyFill="1" applyBorder="1" applyAlignment="1">
      <alignment wrapText="1"/>
    </xf>
    <xf numFmtId="165" fontId="16" fillId="0" borderId="0" xfId="44" applyNumberFormat="1" applyFont="1" applyBorder="1" applyAlignment="1">
      <alignment wrapText="1"/>
    </xf>
    <xf numFmtId="165" fontId="0" fillId="0" borderId="0" xfId="44" applyNumberFormat="1" applyFont="1" applyBorder="1" applyAlignment="1">
      <alignment wrapText="1"/>
    </xf>
    <xf numFmtId="0" fontId="6" fillId="26" borderId="0" xfId="0" applyFont="1" applyFill="1" applyAlignment="1">
      <alignment horizontal="left"/>
    </xf>
    <xf numFmtId="0" fontId="0" fillId="26" borderId="0" xfId="0" applyFill="1" applyAlignment="1">
      <alignment wrapText="1"/>
    </xf>
    <xf numFmtId="165" fontId="0" fillId="26" borderId="11" xfId="44" applyNumberFormat="1" applyFill="1" applyBorder="1" applyAlignment="1">
      <alignment/>
    </xf>
    <xf numFmtId="165" fontId="0" fillId="26" borderId="0" xfId="44" applyNumberFormat="1" applyFill="1" applyBorder="1" applyAlignment="1">
      <alignment wrapText="1"/>
    </xf>
    <xf numFmtId="165" fontId="0" fillId="14" borderId="0" xfId="44" applyNumberFormat="1" applyFill="1" applyBorder="1" applyAlignment="1">
      <alignment/>
    </xf>
    <xf numFmtId="165" fontId="0" fillId="26" borderId="0" xfId="44" applyNumberFormat="1" applyFill="1" applyBorder="1" applyAlignment="1">
      <alignment/>
    </xf>
    <xf numFmtId="0" fontId="0" fillId="27" borderId="0" xfId="0" applyFill="1" applyAlignment="1">
      <alignment/>
    </xf>
    <xf numFmtId="0" fontId="6" fillId="27" borderId="0" xfId="0" applyFont="1" applyFill="1" applyAlignment="1">
      <alignment horizontal="left"/>
    </xf>
    <xf numFmtId="0" fontId="6" fillId="27" borderId="0" xfId="0" applyFont="1" applyFill="1" applyAlignment="1">
      <alignment horizontal="center"/>
    </xf>
    <xf numFmtId="0" fontId="0" fillId="27" borderId="0" xfId="0" applyFill="1" applyAlignment="1">
      <alignment wrapText="1"/>
    </xf>
    <xf numFmtId="0" fontId="6" fillId="25" borderId="0" xfId="0" applyFont="1" applyFill="1" applyAlignment="1">
      <alignment horizontal="left"/>
    </xf>
    <xf numFmtId="0" fontId="6" fillId="0" borderId="0" xfId="0" applyFont="1" applyFill="1" applyAlignment="1">
      <alignment horizontal="left"/>
    </xf>
    <xf numFmtId="0" fontId="4" fillId="0" borderId="0" xfId="0" applyFont="1" applyAlignment="1">
      <alignment horizontal="right" wrapText="1"/>
    </xf>
    <xf numFmtId="0" fontId="6" fillId="0" borderId="0" xfId="0" applyFont="1" applyFill="1" applyAlignment="1">
      <alignment horizontal="left"/>
    </xf>
    <xf numFmtId="0" fontId="6" fillId="0" borderId="0" xfId="0" applyFont="1" applyFill="1" applyAlignment="1">
      <alignment horizontal="center"/>
    </xf>
    <xf numFmtId="0" fontId="0" fillId="0" borderId="0" xfId="0" applyFill="1" applyAlignment="1">
      <alignment wrapText="1"/>
    </xf>
    <xf numFmtId="165" fontId="0" fillId="27" borderId="14" xfId="44" applyNumberFormat="1" applyFill="1" applyBorder="1" applyAlignment="1">
      <alignment/>
    </xf>
    <xf numFmtId="165" fontId="0" fillId="27" borderId="0" xfId="44" applyNumberFormat="1" applyFill="1" applyBorder="1" applyAlignment="1">
      <alignment/>
    </xf>
    <xf numFmtId="165" fontId="0" fillId="27" borderId="11" xfId="44" applyNumberFormat="1" applyFill="1" applyBorder="1" applyAlignment="1">
      <alignment/>
    </xf>
    <xf numFmtId="0" fontId="4" fillId="28" borderId="0" xfId="0" applyFont="1" applyFill="1" applyAlignment="1">
      <alignment/>
    </xf>
    <xf numFmtId="0" fontId="0" fillId="28" borderId="0" xfId="0" applyFill="1" applyAlignment="1">
      <alignment/>
    </xf>
    <xf numFmtId="0" fontId="6" fillId="28" borderId="0" xfId="0" applyFont="1" applyFill="1" applyAlignment="1">
      <alignment horizontal="left"/>
    </xf>
    <xf numFmtId="0" fontId="6" fillId="28" borderId="0" xfId="0" applyFont="1" applyFill="1" applyAlignment="1">
      <alignment horizontal="center"/>
    </xf>
    <xf numFmtId="0" fontId="0" fillId="28" borderId="0" xfId="0" applyFill="1" applyAlignment="1">
      <alignment wrapText="1"/>
    </xf>
    <xf numFmtId="165" fontId="0" fillId="28" borderId="14" xfId="44" applyNumberFormat="1" applyFill="1" applyBorder="1" applyAlignment="1">
      <alignment/>
    </xf>
    <xf numFmtId="165" fontId="0" fillId="28" borderId="0" xfId="44" applyNumberFormat="1" applyFill="1" applyBorder="1" applyAlignment="1">
      <alignment/>
    </xf>
    <xf numFmtId="165" fontId="0" fillId="28" borderId="11" xfId="44" applyNumberFormat="1" applyFill="1" applyBorder="1" applyAlignment="1">
      <alignment/>
    </xf>
    <xf numFmtId="0" fontId="0" fillId="0" borderId="0" xfId="0" applyFont="1" applyAlignment="1">
      <alignment/>
    </xf>
    <xf numFmtId="0" fontId="8" fillId="0" borderId="0" xfId="0" applyFont="1" applyAlignment="1">
      <alignment horizontal="left"/>
    </xf>
    <xf numFmtId="165" fontId="4" fillId="0" borderId="0" xfId="44" applyNumberFormat="1" applyFont="1" applyBorder="1" applyAlignment="1">
      <alignment/>
    </xf>
    <xf numFmtId="165" fontId="4" fillId="0" borderId="11" xfId="44" applyNumberFormat="1" applyFont="1" applyBorder="1" applyAlignment="1">
      <alignment/>
    </xf>
    <xf numFmtId="165" fontId="0" fillId="24" borderId="11" xfId="44" applyNumberFormat="1" applyFill="1" applyBorder="1" applyAlignment="1">
      <alignment/>
    </xf>
    <xf numFmtId="165" fontId="0" fillId="14" borderId="14" xfId="44" applyNumberFormat="1" applyFill="1" applyBorder="1" applyAlignment="1">
      <alignment/>
    </xf>
    <xf numFmtId="165" fontId="0" fillId="14" borderId="0" xfId="44" applyNumberFormat="1" applyFont="1" applyFill="1" applyBorder="1" applyAlignment="1">
      <alignment/>
    </xf>
    <xf numFmtId="165" fontId="0" fillId="25" borderId="11" xfId="44" applyNumberFormat="1" applyFill="1" applyBorder="1" applyAlignment="1">
      <alignment/>
    </xf>
    <xf numFmtId="165" fontId="15" fillId="0" borderId="0" xfId="44" applyNumberFormat="1" applyFont="1" applyBorder="1" applyAlignment="1">
      <alignment/>
    </xf>
    <xf numFmtId="165" fontId="16" fillId="0" borderId="0" xfId="44" applyNumberFormat="1" applyFont="1" applyBorder="1" applyAlignment="1">
      <alignment/>
    </xf>
    <xf numFmtId="0" fontId="6" fillId="26" borderId="0" xfId="0" applyFont="1" applyFill="1" applyAlignment="1">
      <alignment horizontal="left"/>
    </xf>
    <xf numFmtId="165" fontId="0" fillId="28" borderId="14" xfId="44" applyNumberFormat="1" applyFont="1" applyFill="1" applyBorder="1" applyAlignment="1">
      <alignment/>
    </xf>
    <xf numFmtId="165" fontId="0" fillId="29" borderId="14" xfId="44" applyNumberFormat="1" applyFill="1" applyBorder="1" applyAlignment="1">
      <alignment/>
    </xf>
    <xf numFmtId="3" fontId="0" fillId="0" borderId="0" xfId="0" applyNumberFormat="1" applyFill="1" applyAlignment="1">
      <alignment/>
    </xf>
    <xf numFmtId="0" fontId="0" fillId="0" borderId="0" xfId="0" applyBorder="1" applyAlignment="1">
      <alignment horizontal="center" wrapText="1"/>
    </xf>
    <xf numFmtId="165" fontId="0" fillId="28" borderId="0" xfId="44" applyNumberFormat="1" applyFill="1" applyBorder="1" applyAlignment="1">
      <alignment wrapText="1"/>
    </xf>
    <xf numFmtId="165" fontId="0" fillId="0" borderId="0" xfId="44" applyNumberFormat="1" applyFill="1" applyBorder="1" applyAlignment="1">
      <alignment wrapText="1"/>
    </xf>
    <xf numFmtId="165" fontId="0" fillId="24" borderId="0" xfId="44" applyNumberFormat="1" applyFill="1" applyBorder="1" applyAlignment="1">
      <alignment wrapText="1"/>
    </xf>
    <xf numFmtId="165" fontId="16" fillId="25" borderId="0" xfId="44" applyNumberFormat="1" applyFont="1" applyFill="1" applyBorder="1" applyAlignment="1">
      <alignment wrapText="1"/>
    </xf>
    <xf numFmtId="0" fontId="0" fillId="0" borderId="0" xfId="0" applyBorder="1" applyAlignment="1">
      <alignment wrapText="1"/>
    </xf>
    <xf numFmtId="0" fontId="5" fillId="6" borderId="0" xfId="0" applyFont="1" applyFill="1" applyBorder="1" applyAlignment="1">
      <alignment horizontal="center" vertical="center" wrapText="1"/>
    </xf>
    <xf numFmtId="165" fontId="0" fillId="19" borderId="0" xfId="0" applyNumberFormat="1" applyFill="1" applyAlignment="1">
      <alignment wrapText="1"/>
    </xf>
    <xf numFmtId="0" fontId="5" fillId="0" borderId="0" xfId="0" applyFont="1" applyFill="1" applyBorder="1" applyAlignment="1">
      <alignment horizontal="center" vertical="center" wrapText="1"/>
    </xf>
    <xf numFmtId="0" fontId="0" fillId="0" borderId="0" xfId="0" applyAlignment="1">
      <alignment horizontal="left"/>
    </xf>
    <xf numFmtId="165" fontId="0" fillId="28" borderId="0" xfId="44" applyNumberFormat="1" applyFont="1" applyFill="1" applyBorder="1" applyAlignment="1">
      <alignment/>
    </xf>
    <xf numFmtId="0" fontId="0" fillId="14" borderId="0" xfId="0" applyFill="1" applyAlignment="1">
      <alignment/>
    </xf>
    <xf numFmtId="165" fontId="0" fillId="28" borderId="0" xfId="44" applyNumberFormat="1" applyFont="1" applyFill="1" applyBorder="1" applyAlignment="1">
      <alignment wrapText="1"/>
    </xf>
    <xf numFmtId="165" fontId="15" fillId="0" borderId="0" xfId="44" applyNumberFormat="1" applyFont="1" applyBorder="1" applyAlignment="1">
      <alignment wrapText="1"/>
    </xf>
    <xf numFmtId="165" fontId="0" fillId="0" borderId="0" xfId="44" applyNumberFormat="1" applyFont="1" applyFill="1" applyBorder="1" applyAlignment="1">
      <alignment wrapText="1"/>
    </xf>
    <xf numFmtId="165" fontId="4" fillId="0" borderId="0" xfId="44" applyNumberFormat="1" applyFont="1" applyBorder="1" applyAlignment="1">
      <alignment wrapText="1"/>
    </xf>
    <xf numFmtId="0" fontId="4" fillId="0" borderId="0" xfId="0" applyFont="1" applyFill="1" applyAlignment="1">
      <alignment wrapText="1"/>
    </xf>
    <xf numFmtId="165" fontId="16" fillId="14" borderId="14" xfId="44" applyNumberFormat="1" applyFont="1" applyFill="1" applyBorder="1" applyAlignment="1">
      <alignment/>
    </xf>
    <xf numFmtId="0" fontId="6" fillId="14" borderId="0" xfId="0" applyFont="1" applyFill="1" applyAlignment="1">
      <alignment horizontal="left"/>
    </xf>
    <xf numFmtId="0" fontId="6" fillId="14" borderId="0" xfId="0" applyFont="1" applyFill="1" applyAlignment="1">
      <alignment horizontal="center"/>
    </xf>
    <xf numFmtId="0" fontId="0" fillId="14" borderId="0" xfId="0" applyFill="1" applyAlignment="1">
      <alignment wrapText="1"/>
    </xf>
    <xf numFmtId="0" fontId="0" fillId="14" borderId="0" xfId="0" applyFont="1" applyFill="1" applyAlignment="1">
      <alignment/>
    </xf>
    <xf numFmtId="172" fontId="0" fillId="0" borderId="0" xfId="0" applyNumberFormat="1" applyFill="1" applyAlignment="1">
      <alignment horizontal="right"/>
    </xf>
    <xf numFmtId="0" fontId="0" fillId="0" borderId="0" xfId="0" applyBorder="1" applyAlignment="1">
      <alignment horizontal="left"/>
    </xf>
    <xf numFmtId="165" fontId="0" fillId="27" borderId="0" xfId="44" applyNumberFormat="1" applyFill="1" applyBorder="1" applyAlignment="1">
      <alignment wrapText="1"/>
    </xf>
    <xf numFmtId="165" fontId="0" fillId="25" borderId="0" xfId="44" applyNumberFormat="1" applyFill="1" applyBorder="1" applyAlignment="1">
      <alignment wrapText="1"/>
    </xf>
    <xf numFmtId="165" fontId="16" fillId="0" borderId="0" xfId="44" applyNumberFormat="1" applyFont="1" applyFill="1" applyBorder="1" applyAlignment="1">
      <alignment wrapText="1"/>
    </xf>
    <xf numFmtId="0" fontId="0" fillId="0" borderId="0" xfId="0" applyAlignment="1">
      <alignment horizontal="center" wrapText="1"/>
    </xf>
    <xf numFmtId="0" fontId="0" fillId="0" borderId="0" xfId="0" applyFill="1" applyAlignment="1">
      <alignment horizontal="left" wrapText="1"/>
    </xf>
    <xf numFmtId="0" fontId="0" fillId="0" borderId="0" xfId="0" applyAlignment="1">
      <alignment horizontal="left" wrapText="1"/>
    </xf>
    <xf numFmtId="0" fontId="0" fillId="25" borderId="0" xfId="0" applyFill="1" applyAlignment="1">
      <alignment horizontal="left" wrapText="1"/>
    </xf>
    <xf numFmtId="165" fontId="0" fillId="23" borderId="14" xfId="44" applyNumberFormat="1" applyFont="1" applyFill="1" applyBorder="1" applyAlignment="1">
      <alignment/>
    </xf>
    <xf numFmtId="0" fontId="0" fillId="0" borderId="0" xfId="0" applyFont="1" applyFill="1" applyAlignment="1">
      <alignment wrapText="1"/>
    </xf>
    <xf numFmtId="6" fontId="0" fillId="0" borderId="0" xfId="44" applyNumberFormat="1" applyFont="1" applyFill="1" applyAlignment="1">
      <alignment/>
    </xf>
    <xf numFmtId="0" fontId="0" fillId="0" borderId="0" xfId="0" applyFont="1" applyAlignment="1">
      <alignment wrapText="1"/>
    </xf>
    <xf numFmtId="0" fontId="0" fillId="24" borderId="0" xfId="0" applyFill="1" applyAlignment="1">
      <alignment horizontal="left" wrapText="1"/>
    </xf>
    <xf numFmtId="165" fontId="0" fillId="24" borderId="0" xfId="44" applyNumberFormat="1" applyFont="1" applyFill="1" applyBorder="1" applyAlignment="1">
      <alignment/>
    </xf>
    <xf numFmtId="0" fontId="4" fillId="0" borderId="0" xfId="0" applyFont="1" applyFill="1" applyAlignment="1">
      <alignment horizontal="left" wrapText="1"/>
    </xf>
    <xf numFmtId="165" fontId="0" fillId="30" borderId="14" xfId="44" applyNumberFormat="1" applyFill="1" applyBorder="1" applyAlignment="1">
      <alignment/>
    </xf>
    <xf numFmtId="0" fontId="0" fillId="26" borderId="14" xfId="0" applyFill="1" applyBorder="1" applyAlignment="1">
      <alignment/>
    </xf>
    <xf numFmtId="173" fontId="0" fillId="0" borderId="0" xfId="44" applyNumberFormat="1" applyBorder="1" applyAlignment="1">
      <alignment/>
    </xf>
    <xf numFmtId="0" fontId="0" fillId="28" borderId="14" xfId="0" applyFill="1" applyBorder="1" applyAlignment="1">
      <alignment horizontal="center"/>
    </xf>
    <xf numFmtId="3" fontId="0" fillId="28" borderId="14" xfId="0" applyNumberFormat="1" applyFill="1" applyBorder="1" applyAlignment="1">
      <alignment horizontal="center"/>
    </xf>
    <xf numFmtId="165" fontId="0" fillId="0" borderId="11" xfId="44" applyNumberFormat="1" applyFont="1" applyBorder="1" applyAlignment="1">
      <alignment/>
    </xf>
    <xf numFmtId="165" fontId="0" fillId="0" borderId="0" xfId="0" applyNumberFormat="1" applyAlignment="1">
      <alignment wrapText="1"/>
    </xf>
    <xf numFmtId="165" fontId="0" fillId="0" borderId="0" xfId="44" applyNumberFormat="1" applyBorder="1" applyAlignment="1">
      <alignment horizontal="left" wrapText="1"/>
    </xf>
    <xf numFmtId="165" fontId="0" fillId="18" borderId="0" xfId="44" applyNumberFormat="1" applyFill="1" applyBorder="1" applyAlignment="1">
      <alignment horizontal="left"/>
    </xf>
    <xf numFmtId="165" fontId="0" fillId="0" borderId="14" xfId="44" applyNumberFormat="1" applyBorder="1" applyAlignment="1">
      <alignment horizontal="left"/>
    </xf>
    <xf numFmtId="165" fontId="0" fillId="0" borderId="0" xfId="44" applyNumberFormat="1" applyBorder="1" applyAlignment="1">
      <alignment horizontal="left"/>
    </xf>
    <xf numFmtId="165" fontId="0" fillId="0" borderId="11" xfId="44" applyNumberFormat="1" applyBorder="1" applyAlignment="1">
      <alignment horizontal="left"/>
    </xf>
    <xf numFmtId="0" fontId="4" fillId="0" borderId="0" xfId="0" applyFont="1" applyFill="1" applyAlignment="1">
      <alignment/>
    </xf>
    <xf numFmtId="0" fontId="4" fillId="0" borderId="0" xfId="0" applyFont="1" applyFill="1" applyAlignment="1">
      <alignment wrapText="1"/>
    </xf>
    <xf numFmtId="165" fontId="0" fillId="0" borderId="14" xfId="44" applyNumberFormat="1" applyFont="1" applyFill="1" applyBorder="1" applyAlignment="1">
      <alignment/>
    </xf>
    <xf numFmtId="44" fontId="0" fillId="0" borderId="0" xfId="44" applyFill="1" applyAlignment="1">
      <alignment/>
    </xf>
    <xf numFmtId="0" fontId="6" fillId="0" borderId="0" xfId="0" applyFont="1" applyFill="1" applyAlignment="1">
      <alignment horizontal="center"/>
    </xf>
    <xf numFmtId="0" fontId="0" fillId="0" borderId="0" xfId="0" applyFont="1" applyFill="1" applyAlignment="1">
      <alignment/>
    </xf>
    <xf numFmtId="44" fontId="0" fillId="0" borderId="0" xfId="44" applyFont="1" applyFill="1" applyAlignment="1">
      <alignment/>
    </xf>
    <xf numFmtId="165" fontId="0" fillId="0" borderId="0" xfId="44" applyNumberFormat="1" applyFont="1" applyFill="1" applyBorder="1" applyAlignment="1">
      <alignment/>
    </xf>
    <xf numFmtId="0" fontId="3"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right" wrapText="1"/>
    </xf>
    <xf numFmtId="0" fontId="0" fillId="0" borderId="0" xfId="0" applyFill="1" applyAlignment="1">
      <alignment horizontal="right" wrapText="1"/>
    </xf>
    <xf numFmtId="165" fontId="16" fillId="0" borderId="14" xfId="44" applyNumberFormat="1" applyFont="1" applyFill="1" applyBorder="1" applyAlignment="1">
      <alignment/>
    </xf>
    <xf numFmtId="165" fontId="15" fillId="0" borderId="0" xfId="44" applyNumberFormat="1" applyFont="1" applyFill="1" applyBorder="1" applyAlignment="1">
      <alignment/>
    </xf>
    <xf numFmtId="0" fontId="6" fillId="0" borderId="0" xfId="0" applyFont="1" applyAlignment="1">
      <alignment horizontal="left"/>
    </xf>
    <xf numFmtId="0" fontId="6" fillId="0" borderId="0" xfId="0" applyFont="1" applyAlignment="1">
      <alignment horizontal="center"/>
    </xf>
    <xf numFmtId="0" fontId="0" fillId="0" borderId="0" xfId="0" applyFont="1" applyAlignment="1">
      <alignment wrapText="1"/>
    </xf>
    <xf numFmtId="165" fontId="0" fillId="0" borderId="14" xfId="44" applyNumberFormat="1" applyFont="1" applyBorder="1" applyAlignment="1">
      <alignment/>
    </xf>
    <xf numFmtId="165" fontId="0" fillId="0" borderId="0" xfId="44" applyNumberFormat="1" applyFont="1" applyBorder="1" applyAlignment="1">
      <alignment/>
    </xf>
    <xf numFmtId="165" fontId="0" fillId="0" borderId="11" xfId="44" applyNumberFormat="1" applyFont="1" applyBorder="1" applyAlignment="1">
      <alignment/>
    </xf>
    <xf numFmtId="165" fontId="0" fillId="0" borderId="0" xfId="44" applyNumberFormat="1" applyFont="1" applyBorder="1" applyAlignment="1">
      <alignment wrapText="1"/>
    </xf>
    <xf numFmtId="165" fontId="0" fillId="18" borderId="0" xfId="44" applyNumberFormat="1" applyFont="1" applyFill="1" applyBorder="1" applyAlignment="1">
      <alignment/>
    </xf>
    <xf numFmtId="165" fontId="0" fillId="6" borderId="0" xfId="44" applyNumberFormat="1" applyFont="1" applyFill="1" applyAlignment="1">
      <alignment/>
    </xf>
    <xf numFmtId="165" fontId="0" fillId="0" borderId="0" xfId="44" applyNumberFormat="1" applyFont="1" applyFill="1" applyAlignment="1">
      <alignment/>
    </xf>
    <xf numFmtId="0" fontId="0" fillId="20" borderId="0" xfId="0" applyFont="1" applyFill="1" applyAlignment="1">
      <alignment/>
    </xf>
    <xf numFmtId="165" fontId="0" fillId="0" borderId="0" xfId="44" applyNumberFormat="1" applyFont="1" applyAlignment="1">
      <alignment/>
    </xf>
    <xf numFmtId="0" fontId="0" fillId="0" borderId="0" xfId="0" applyFont="1" applyAlignment="1">
      <alignment/>
    </xf>
    <xf numFmtId="165" fontId="0" fillId="0" borderId="14" xfId="44" applyNumberFormat="1" applyFont="1" applyFill="1" applyBorder="1" applyAlignment="1">
      <alignment/>
    </xf>
    <xf numFmtId="0" fontId="6" fillId="14" borderId="0" xfId="0" applyFont="1" applyFill="1" applyAlignment="1">
      <alignment horizontal="left"/>
    </xf>
    <xf numFmtId="0" fontId="6" fillId="14" borderId="0" xfId="0" applyFont="1" applyFill="1" applyAlignment="1">
      <alignment horizontal="center"/>
    </xf>
    <xf numFmtId="0" fontId="0" fillId="14" borderId="0" xfId="0" applyFont="1" applyFill="1" applyAlignment="1">
      <alignment wrapText="1"/>
    </xf>
    <xf numFmtId="165" fontId="0" fillId="14" borderId="14" xfId="44" applyNumberFormat="1" applyFont="1" applyFill="1" applyBorder="1" applyAlignment="1">
      <alignment/>
    </xf>
    <xf numFmtId="165" fontId="0" fillId="14" borderId="0" xfId="44" applyNumberFormat="1" applyFont="1" applyFill="1" applyBorder="1" applyAlignment="1">
      <alignment/>
    </xf>
    <xf numFmtId="165" fontId="0" fillId="14" borderId="0" xfId="44" applyNumberFormat="1" applyFont="1" applyFill="1" applyAlignment="1">
      <alignment/>
    </xf>
    <xf numFmtId="0" fontId="0" fillId="14" borderId="0" xfId="0" applyFont="1" applyFill="1" applyAlignment="1">
      <alignment/>
    </xf>
    <xf numFmtId="165" fontId="0" fillId="0" borderId="11" xfId="44" applyNumberFormat="1" applyFont="1" applyFill="1" applyBorder="1" applyAlignment="1">
      <alignment/>
    </xf>
    <xf numFmtId="0" fontId="0" fillId="0" borderId="11" xfId="0" applyFont="1" applyBorder="1" applyAlignment="1">
      <alignment wrapText="1"/>
    </xf>
    <xf numFmtId="0" fontId="0" fillId="0" borderId="11" xfId="0" applyFont="1" applyFill="1" applyBorder="1" applyAlignment="1">
      <alignment wrapText="1"/>
    </xf>
    <xf numFmtId="165" fontId="0" fillId="0" borderId="19" xfId="0" applyNumberFormat="1" applyBorder="1" applyAlignment="1">
      <alignment horizontal="center" vertical="center"/>
    </xf>
    <xf numFmtId="165" fontId="0" fillId="9" borderId="29" xfId="0" applyNumberFormat="1" applyFill="1" applyBorder="1" applyAlignment="1">
      <alignment horizontal="right" vertical="center"/>
    </xf>
    <xf numFmtId="0" fontId="4" fillId="0" borderId="24" xfId="0" applyFont="1" applyBorder="1" applyAlignment="1">
      <alignment horizontal="center" vertical="center" wrapText="1"/>
    </xf>
    <xf numFmtId="0" fontId="10" fillId="2" borderId="0" xfId="0" applyFont="1" applyFill="1" applyAlignment="1">
      <alignment horizontal="left" vertical="top" wrapText="1"/>
    </xf>
    <xf numFmtId="0" fontId="10" fillId="2" borderId="0" xfId="0" applyFont="1" applyFill="1" applyAlignment="1">
      <alignment horizontal="left"/>
    </xf>
    <xf numFmtId="49" fontId="10" fillId="2" borderId="0" xfId="0" applyNumberFormat="1" applyFont="1" applyFill="1" applyAlignment="1">
      <alignment horizontal="right" vertical="top" wrapText="1"/>
    </xf>
    <xf numFmtId="0" fontId="11" fillId="2" borderId="0" xfId="0" applyFont="1" applyFill="1" applyAlignment="1">
      <alignment horizontal="center"/>
    </xf>
    <xf numFmtId="0" fontId="10" fillId="2" borderId="0" xfId="0" applyFont="1" applyFill="1" applyAlignment="1">
      <alignment vertical="top" wrapText="1"/>
    </xf>
    <xf numFmtId="165" fontId="8" fillId="0" borderId="0" xfId="44" applyNumberFormat="1" applyFont="1" applyAlignment="1">
      <alignment horizontal="center" textRotation="90"/>
    </xf>
    <xf numFmtId="0" fontId="0" fillId="0" borderId="31" xfId="0" applyFill="1" applyBorder="1" applyAlignment="1">
      <alignment horizontal="center"/>
    </xf>
    <xf numFmtId="0" fontId="0" fillId="0" borderId="32" xfId="0" applyFill="1" applyBorder="1" applyAlignment="1">
      <alignment horizontal="center"/>
    </xf>
    <xf numFmtId="0" fontId="0" fillId="0" borderId="30" xfId="0" applyFill="1" applyBorder="1" applyAlignment="1">
      <alignment horizontal="center"/>
    </xf>
    <xf numFmtId="0" fontId="9" fillId="0" borderId="24"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Alignment="1">
      <alignment horizontal="center" textRotation="90"/>
    </xf>
    <xf numFmtId="0" fontId="4" fillId="0" borderId="24" xfId="0" applyFont="1" applyBorder="1" applyAlignment="1">
      <alignment horizontal="center" vertical="center" wrapText="1"/>
    </xf>
    <xf numFmtId="0" fontId="9" fillId="0" borderId="24" xfId="0" applyFont="1" applyBorder="1" applyAlignment="1">
      <alignment horizontal="left" vertical="center" wrapText="1"/>
    </xf>
    <xf numFmtId="0" fontId="13" fillId="0" borderId="0" xfId="0" applyFont="1" applyAlignment="1">
      <alignment horizontal="center" vertical="center" wrapText="1"/>
    </xf>
    <xf numFmtId="0" fontId="13" fillId="0" borderId="33" xfId="0" applyFont="1" applyBorder="1" applyAlignment="1">
      <alignment horizontal="center" vertical="center" wrapText="1"/>
    </xf>
    <xf numFmtId="0" fontId="13" fillId="0" borderId="0" xfId="0" applyFont="1" applyAlignment="1">
      <alignment horizontal="center" vertical="top" wrapText="1"/>
    </xf>
    <xf numFmtId="0" fontId="13" fillId="0" borderId="33" xfId="0" applyFont="1" applyBorder="1" applyAlignment="1">
      <alignment horizontal="center" vertical="top" wrapText="1"/>
    </xf>
    <xf numFmtId="165" fontId="0" fillId="0" borderId="29" xfId="0" applyNumberFormat="1" applyBorder="1" applyAlignment="1">
      <alignment horizontal="center" vertical="center"/>
    </xf>
    <xf numFmtId="165" fontId="0" fillId="9" borderId="19" xfId="0" applyNumberFormat="1" applyFill="1" applyBorder="1" applyAlignment="1">
      <alignment horizontal="right" vertical="center"/>
    </xf>
    <xf numFmtId="165" fontId="0" fillId="0" borderId="29" xfId="44" applyNumberFormat="1" applyFont="1" applyBorder="1" applyAlignment="1">
      <alignment horizontal="right" vertical="center"/>
    </xf>
    <xf numFmtId="165" fontId="0" fillId="0" borderId="19" xfId="44" applyNumberFormat="1" applyFont="1" applyBorder="1" applyAlignment="1">
      <alignment horizontal="right" vertical="center"/>
    </xf>
    <xf numFmtId="0" fontId="0" fillId="0" borderId="0" xfId="0" applyFont="1" applyAlignment="1">
      <alignment wrapText="1"/>
    </xf>
    <xf numFmtId="165" fontId="0" fillId="2" borderId="0" xfId="46" applyNumberFormat="1" applyFont="1" applyFill="1" applyBorder="1" applyAlignment="1">
      <alignment/>
    </xf>
    <xf numFmtId="165" fontId="0" fillId="2" borderId="26" xfId="46" applyNumberFormat="1" applyFont="1" applyFill="1" applyBorder="1" applyAlignment="1">
      <alignment/>
    </xf>
    <xf numFmtId="165" fontId="0" fillId="0" borderId="0" xfId="46" applyNumberFormat="1" applyFont="1" applyBorder="1" applyAlignment="1">
      <alignment/>
    </xf>
    <xf numFmtId="165" fontId="0" fillId="0" borderId="16" xfId="46" applyNumberFormat="1" applyFont="1" applyBorder="1" applyAlignment="1">
      <alignment/>
    </xf>
    <xf numFmtId="165" fontId="0" fillId="0" borderId="0" xfId="46" applyNumberFormat="1" applyFont="1" applyAlignment="1">
      <alignment/>
    </xf>
    <xf numFmtId="165" fontId="0" fillId="0" borderId="23" xfId="46" applyNumberFormat="1" applyFont="1" applyBorder="1" applyAlignment="1">
      <alignment/>
    </xf>
    <xf numFmtId="165" fontId="0" fillId="2" borderId="27" xfId="46" applyNumberFormat="1" applyFont="1" applyFill="1" applyBorder="1" applyAlignment="1">
      <alignment/>
    </xf>
    <xf numFmtId="165" fontId="0" fillId="9" borderId="29" xfId="46" applyNumberFormat="1" applyFont="1" applyFill="1" applyBorder="1" applyAlignment="1">
      <alignment/>
    </xf>
    <xf numFmtId="165" fontId="0" fillId="0" borderId="29" xfId="46" applyNumberFormat="1" applyFont="1" applyBorder="1" applyAlignment="1">
      <alignment/>
    </xf>
    <xf numFmtId="0" fontId="0" fillId="0" borderId="27" xfId="0" applyBorder="1" applyAlignment="1">
      <alignment/>
    </xf>
    <xf numFmtId="0" fontId="4" fillId="0" borderId="34" xfId="0" applyFont="1" applyBorder="1" applyAlignment="1">
      <alignment horizontal="center" vertical="center" wrapText="1"/>
    </xf>
    <xf numFmtId="165" fontId="0" fillId="2" borderId="35" xfId="46" applyNumberFormat="1" applyFont="1" applyFill="1" applyBorder="1" applyAlignment="1">
      <alignment/>
    </xf>
    <xf numFmtId="165" fontId="0" fillId="2" borderId="36" xfId="46" applyNumberFormat="1" applyFont="1" applyFill="1" applyBorder="1" applyAlignment="1">
      <alignment/>
    </xf>
    <xf numFmtId="166" fontId="0" fillId="0" borderId="36" xfId="61" applyNumberFormat="1" applyFont="1" applyBorder="1" applyAlignment="1">
      <alignment/>
    </xf>
    <xf numFmtId="0" fontId="0" fillId="8" borderId="34" xfId="0" applyFill="1" applyBorder="1" applyAlignment="1">
      <alignment horizontal="center"/>
    </xf>
    <xf numFmtId="0" fontId="0" fillId="17" borderId="34" xfId="0" applyFill="1" applyBorder="1" applyAlignment="1">
      <alignment horizontal="center"/>
    </xf>
    <xf numFmtId="165" fontId="0" fillId="2" borderId="37" xfId="46" applyNumberFormat="1" applyFont="1" applyFill="1" applyBorder="1" applyAlignment="1">
      <alignment/>
    </xf>
    <xf numFmtId="165" fontId="0" fillId="0" borderId="38" xfId="0" applyNumberFormat="1" applyBorder="1" applyAlignment="1">
      <alignment horizontal="center" vertical="center"/>
    </xf>
    <xf numFmtId="165" fontId="0" fillId="0" borderId="26" xfId="0" applyNumberFormat="1" applyBorder="1" applyAlignment="1">
      <alignment horizontal="center" vertical="center"/>
    </xf>
    <xf numFmtId="0" fontId="0" fillId="0" borderId="39" xfId="0" applyBorder="1" applyAlignment="1">
      <alignment/>
    </xf>
    <xf numFmtId="0" fontId="0" fillId="0" borderId="40" xfId="0" applyBorder="1" applyAlignment="1">
      <alignment/>
    </xf>
    <xf numFmtId="0" fontId="0" fillId="2" borderId="27" xfId="0" applyFill="1" applyBorder="1" applyAlignment="1">
      <alignment/>
    </xf>
    <xf numFmtId="0" fontId="0" fillId="0" borderId="27" xfId="0" applyBorder="1" applyAlignment="1">
      <alignment horizontal="right" vertical="center"/>
    </xf>
    <xf numFmtId="165" fontId="0" fillId="2" borderId="37" xfId="46" applyNumberFormat="1" applyFont="1" applyFill="1" applyBorder="1" applyAlignment="1">
      <alignment vertical="center"/>
    </xf>
    <xf numFmtId="165" fontId="0" fillId="0" borderId="41" xfId="46" applyNumberFormat="1" applyFont="1" applyBorder="1" applyAlignment="1">
      <alignment horizontal="right" vertical="center"/>
    </xf>
    <xf numFmtId="165" fontId="0" fillId="0" borderId="36" xfId="46" applyNumberFormat="1" applyFont="1" applyBorder="1" applyAlignment="1">
      <alignment horizontal="right" vertical="center"/>
    </xf>
    <xf numFmtId="0" fontId="0" fillId="6" borderId="42" xfId="0" applyFill="1" applyBorder="1" applyAlignment="1">
      <alignment/>
    </xf>
    <xf numFmtId="165" fontId="0" fillId="0" borderId="38" xfId="46" applyNumberFormat="1" applyFont="1" applyBorder="1" applyAlignment="1">
      <alignment horizontal="right" vertical="center"/>
    </xf>
    <xf numFmtId="165" fontId="0" fillId="0" borderId="26" xfId="46" applyNumberFormat="1" applyFont="1" applyBorder="1" applyAlignment="1">
      <alignment horizontal="right" vertical="center"/>
    </xf>
    <xf numFmtId="165" fontId="0" fillId="9" borderId="41" xfId="0" applyNumberFormat="1" applyFill="1" applyBorder="1" applyAlignment="1">
      <alignment horizontal="right" vertical="center"/>
    </xf>
    <xf numFmtId="165" fontId="0" fillId="9" borderId="36" xfId="0" applyNumberFormat="1" applyFill="1" applyBorder="1" applyAlignment="1">
      <alignment horizontal="right" vertical="center"/>
    </xf>
    <xf numFmtId="165" fontId="0" fillId="0" borderId="41" xfId="0" applyNumberFormat="1" applyBorder="1" applyAlignment="1">
      <alignment horizontal="center" vertical="center"/>
    </xf>
    <xf numFmtId="165" fontId="0" fillId="0" borderId="36" xfId="0" applyNumberFormat="1" applyBorder="1" applyAlignment="1">
      <alignment horizontal="center" vertical="center"/>
    </xf>
    <xf numFmtId="0" fontId="0" fillId="0" borderId="0" xfId="0" applyFont="1" applyAlignment="1">
      <alignment/>
    </xf>
    <xf numFmtId="165" fontId="0" fillId="0" borderId="27" xfId="44" applyNumberFormat="1" applyBorder="1" applyAlignment="1">
      <alignment/>
    </xf>
    <xf numFmtId="165" fontId="0" fillId="0" borderId="39" xfId="44" applyNumberFormat="1" applyBorder="1" applyAlignment="1">
      <alignment/>
    </xf>
    <xf numFmtId="0" fontId="0" fillId="0" borderId="11" xfId="0" applyBorder="1" applyAlignment="1">
      <alignment wrapText="1"/>
    </xf>
    <xf numFmtId="0" fontId="0" fillId="24" borderId="11" xfId="0" applyFill="1" applyBorder="1" applyAlignment="1">
      <alignment wrapText="1"/>
    </xf>
    <xf numFmtId="0" fontId="4" fillId="0" borderId="11" xfId="0" applyFont="1" applyBorder="1" applyAlignment="1">
      <alignment/>
    </xf>
    <xf numFmtId="0" fontId="4" fillId="0" borderId="11" xfId="0" applyFont="1" applyBorder="1" applyAlignment="1">
      <alignment horizontal="right"/>
    </xf>
    <xf numFmtId="0" fontId="0" fillId="25" borderId="11" xfId="0" applyFill="1" applyBorder="1" applyAlignment="1">
      <alignment wrapText="1"/>
    </xf>
    <xf numFmtId="165" fontId="0" fillId="0" borderId="27" xfId="0" applyNumberFormat="1" applyBorder="1" applyAlignment="1">
      <alignment/>
    </xf>
    <xf numFmtId="0" fontId="0" fillId="26" borderId="11" xfId="0" applyFill="1" applyBorder="1" applyAlignment="1">
      <alignment wrapText="1"/>
    </xf>
    <xf numFmtId="0" fontId="0" fillId="0" borderId="11" xfId="0" applyFill="1" applyBorder="1" applyAlignment="1">
      <alignment wrapText="1"/>
    </xf>
    <xf numFmtId="0" fontId="0" fillId="21" borderId="11" xfId="0" applyFill="1" applyBorder="1" applyAlignment="1">
      <alignment/>
    </xf>
    <xf numFmtId="0" fontId="0" fillId="26" borderId="11" xfId="0" applyFill="1" applyBorder="1" applyAlignment="1">
      <alignment/>
    </xf>
    <xf numFmtId="0" fontId="0" fillId="27" borderId="11" xfId="0" applyFill="1" applyBorder="1" applyAlignment="1">
      <alignment/>
    </xf>
    <xf numFmtId="0" fontId="0" fillId="23" borderId="11" xfId="0" applyFill="1" applyBorder="1" applyAlignment="1">
      <alignment/>
    </xf>
    <xf numFmtId="0" fontId="0" fillId="27" borderId="11" xfId="0" applyFill="1" applyBorder="1" applyAlignment="1">
      <alignment wrapText="1"/>
    </xf>
    <xf numFmtId="0" fontId="0" fillId="27" borderId="14" xfId="0" applyFill="1" applyBorder="1" applyAlignment="1">
      <alignment/>
    </xf>
    <xf numFmtId="0" fontId="0" fillId="0" borderId="14" xfId="0" applyFill="1" applyBorder="1" applyAlignment="1">
      <alignment/>
    </xf>
    <xf numFmtId="165" fontId="0" fillId="18" borderId="10" xfId="44" applyNumberFormat="1" applyFill="1" applyBorder="1" applyAlignment="1">
      <alignment/>
    </xf>
    <xf numFmtId="165" fontId="0" fillId="14" borderId="11" xfId="44" applyNumberFormat="1" applyFont="1" applyFill="1" applyBorder="1" applyAlignment="1">
      <alignment/>
    </xf>
    <xf numFmtId="165" fontId="4" fillId="14" borderId="14" xfId="44" applyNumberFormat="1" applyFont="1" applyFill="1" applyBorder="1" applyAlignment="1">
      <alignment/>
    </xf>
    <xf numFmtId="0" fontId="6" fillId="27" borderId="0" xfId="0" applyFont="1" applyFill="1" applyAlignment="1">
      <alignment/>
    </xf>
    <xf numFmtId="0" fontId="0" fillId="27" borderId="11" xfId="0" applyFont="1" applyFill="1" applyBorder="1" applyAlignment="1">
      <alignment/>
    </xf>
    <xf numFmtId="0" fontId="0" fillId="14" borderId="14" xfId="0" applyFill="1" applyBorder="1" applyAlignment="1">
      <alignment/>
    </xf>
    <xf numFmtId="0" fontId="0" fillId="28" borderId="11" xfId="0" applyFill="1" applyBorder="1" applyAlignment="1">
      <alignment wrapText="1"/>
    </xf>
    <xf numFmtId="0" fontId="0" fillId="0" borderId="11" xfId="0" applyFont="1" applyFill="1" applyBorder="1" applyAlignment="1">
      <alignment wrapText="1"/>
    </xf>
    <xf numFmtId="6" fontId="0" fillId="23" borderId="14" xfId="0" applyNumberFormat="1" applyFill="1" applyBorder="1" applyAlignment="1">
      <alignment/>
    </xf>
    <xf numFmtId="0" fontId="4" fillId="0" borderId="11" xfId="0" applyFont="1" applyBorder="1" applyAlignment="1">
      <alignment horizontal="left" wrapText="1"/>
    </xf>
    <xf numFmtId="0" fontId="0" fillId="0" borderId="11" xfId="0" applyBorder="1" applyAlignment="1">
      <alignment horizontal="left" wrapText="1"/>
    </xf>
    <xf numFmtId="0" fontId="0" fillId="0" borderId="11" xfId="0" applyFill="1" applyBorder="1" applyAlignment="1">
      <alignment horizontal="left" wrapText="1"/>
    </xf>
    <xf numFmtId="0" fontId="0" fillId="0" borderId="11" xfId="0" applyBorder="1" applyAlignment="1">
      <alignment horizontal="center" wrapText="1"/>
    </xf>
    <xf numFmtId="0" fontId="4" fillId="0" borderId="11" xfId="0" applyFont="1" applyBorder="1" applyAlignment="1">
      <alignment wrapText="1"/>
    </xf>
    <xf numFmtId="0" fontId="4" fillId="17" borderId="31" xfId="0" applyFont="1" applyFill="1" applyBorder="1" applyAlignment="1">
      <alignment horizontal="center"/>
    </xf>
    <xf numFmtId="0" fontId="4" fillId="8" borderId="21" xfId="0" applyFont="1" applyFill="1" applyBorder="1" applyAlignment="1">
      <alignment horizontal="center"/>
    </xf>
    <xf numFmtId="3" fontId="0" fillId="0" borderId="39" xfId="0" applyNumberFormat="1" applyBorder="1" applyAlignment="1">
      <alignment/>
    </xf>
    <xf numFmtId="3" fontId="0" fillId="0" borderId="0" xfId="0" applyNumberFormat="1" applyBorder="1" applyAlignment="1">
      <alignment/>
    </xf>
    <xf numFmtId="0" fontId="4" fillId="0" borderId="24" xfId="0" applyFont="1" applyBorder="1" applyAlignment="1">
      <alignment/>
    </xf>
    <xf numFmtId="0" fontId="4" fillId="0" borderId="24"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hennessey\Local%20Settings\Temporary%20Internet%20Files\OLK680\171613%20-%20CPN%20Enterprise%20Implementation%20Project%20Resource%20Schedule%20v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igny\Copy%20of%20Budget_MilestoneHHCCBH%20v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WBS"/>
      <sheetName val="Resource Allocation"/>
    </sheetNames>
    <sheetDataSet>
      <sheetData sheetId="2">
        <row r="3">
          <cell r="A3" t="str">
            <v>Apps Analyst - Cardiac Services</v>
          </cell>
        </row>
        <row r="4">
          <cell r="A4" t="str">
            <v>Apps Analyst - Eagle</v>
          </cell>
        </row>
        <row r="5">
          <cell r="A5" t="str">
            <v>Apps Analyst - ED</v>
          </cell>
        </row>
        <row r="6">
          <cell r="A6" t="str">
            <v>Apps Analyst - EMR</v>
          </cell>
        </row>
        <row r="7">
          <cell r="A7" t="str">
            <v>Apps Analyst - Entity</v>
          </cell>
        </row>
        <row r="8">
          <cell r="A8" t="str">
            <v>Apps Analyst - HIM</v>
          </cell>
        </row>
        <row r="9">
          <cell r="A9" t="str">
            <v>Apps Analyst - Invision LIJ</v>
          </cell>
        </row>
        <row r="10">
          <cell r="A10" t="str">
            <v>Apps Analyst - Invision OAS Builder-NS</v>
          </cell>
        </row>
        <row r="11">
          <cell r="A11" t="str">
            <v>Apps Analyst - Invision QA</v>
          </cell>
        </row>
        <row r="12">
          <cell r="A12" t="str">
            <v>Apps Analyst - Invision Support Services</v>
          </cell>
        </row>
        <row r="13">
          <cell r="A13" t="str">
            <v>Apps Analyst - Keane</v>
          </cell>
        </row>
        <row r="14">
          <cell r="A14" t="str">
            <v>Apps Analyst - PACS</v>
          </cell>
        </row>
        <row r="15">
          <cell r="A15" t="str">
            <v>Apps Analyst - Pharmacy</v>
          </cell>
        </row>
        <row r="16">
          <cell r="A16" t="str">
            <v>Apps Analyst - Radiology</v>
          </cell>
        </row>
        <row r="17">
          <cell r="A17" t="str">
            <v>Apps Analyst - SCM Ambulatory</v>
          </cell>
        </row>
        <row r="18">
          <cell r="A18" t="str">
            <v>Apps Analyst - SCM ClinDoc</v>
          </cell>
        </row>
        <row r="19">
          <cell r="A19" t="str">
            <v>Apps Analyst - SCM Core</v>
          </cell>
        </row>
        <row r="20">
          <cell r="A20" t="str">
            <v>Apps Analyst - SCM Programmer</v>
          </cell>
        </row>
        <row r="21">
          <cell r="A21" t="str">
            <v>Apps Analyst - SCM Report Writer</v>
          </cell>
        </row>
        <row r="22">
          <cell r="A22" t="str">
            <v>Apps Analyst - SCM Technical</v>
          </cell>
        </row>
        <row r="23">
          <cell r="A23" t="str">
            <v>Apps Analyst - SCM Training</v>
          </cell>
        </row>
        <row r="24">
          <cell r="A24" t="str">
            <v>Apps Analyst - SIS</v>
          </cell>
        </row>
        <row r="25">
          <cell r="A25" t="str">
            <v>Apps Analyst - SRX</v>
          </cell>
        </row>
        <row r="26">
          <cell r="A26" t="str">
            <v>Apps Analyst - System Integration</v>
          </cell>
        </row>
        <row r="27">
          <cell r="A27" t="str">
            <v>Apps Analyst - TSI</v>
          </cell>
        </row>
        <row r="28">
          <cell r="A28" t="str">
            <v>Apps ERP - Administrator</v>
          </cell>
        </row>
        <row r="29">
          <cell r="A29" t="str">
            <v>Apps ERP - Developer FIN/SCM</v>
          </cell>
        </row>
        <row r="30">
          <cell r="A30" t="str">
            <v>Apps ERP - Developer HRMS</v>
          </cell>
        </row>
        <row r="31">
          <cell r="A31" t="str">
            <v>Citrix Engineer</v>
          </cell>
        </row>
        <row r="32">
          <cell r="A32" t="str">
            <v>Data Center Coordinator</v>
          </cell>
        </row>
        <row r="33">
          <cell r="A33" t="str">
            <v>Data Center Ops</v>
          </cell>
        </row>
        <row r="34">
          <cell r="A34" t="str">
            <v>Database Administrator</v>
          </cell>
        </row>
        <row r="35">
          <cell r="A35" t="str">
            <v>Desktop Technician</v>
          </cell>
        </row>
        <row r="36">
          <cell r="A36" t="str">
            <v>DR Administrator</v>
          </cell>
        </row>
        <row r="37">
          <cell r="A37" t="str">
            <v>Help Desk Analyst</v>
          </cell>
        </row>
        <row r="38">
          <cell r="A38" t="str">
            <v>Messaging Engineer</v>
          </cell>
        </row>
        <row r="39">
          <cell r="A39" t="str">
            <v>Network Architect</v>
          </cell>
        </row>
        <row r="40">
          <cell r="A40" t="str">
            <v>Network Engineer</v>
          </cell>
        </row>
        <row r="41">
          <cell r="A41" t="str">
            <v>Network Technician</v>
          </cell>
        </row>
        <row r="42">
          <cell r="A42" t="str">
            <v>Project Control Coordinator</v>
          </cell>
        </row>
        <row r="43">
          <cell r="A43" t="str">
            <v>Project Manager</v>
          </cell>
        </row>
        <row r="44">
          <cell r="A44" t="str">
            <v>Server Architect</v>
          </cell>
        </row>
        <row r="45">
          <cell r="A45" t="str">
            <v>Storage Architect</v>
          </cell>
        </row>
        <row r="46">
          <cell r="A46" t="str">
            <v>Storage Engineer</v>
          </cell>
        </row>
        <row r="47">
          <cell r="A47" t="str">
            <v>TSE Engineer</v>
          </cell>
        </row>
        <row r="48">
          <cell r="A48" t="str">
            <v>TSM Engineer</v>
          </cell>
        </row>
        <row r="49">
          <cell r="A49" t="str">
            <v>UNIX Engineer</v>
          </cell>
        </row>
        <row r="50">
          <cell r="A50" t="str">
            <v>VMS Engineer</v>
          </cell>
        </row>
        <row r="51">
          <cell r="A51" t="str">
            <v>VMware Engineer</v>
          </cell>
        </row>
        <row r="52">
          <cell r="A52" t="str">
            <v>Web Developer</v>
          </cell>
        </row>
        <row r="53">
          <cell r="A53" t="str">
            <v>Wintel Architect</v>
          </cell>
        </row>
        <row r="54">
          <cell r="A54" t="str">
            <v>Wintel Engineer</v>
          </cell>
        </row>
        <row r="55">
          <cell r="A55" t="str">
            <v>Hospital Staff</v>
          </cell>
        </row>
        <row r="56">
          <cell r="A56" t="str">
            <v>Vendor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Example"/>
      <sheetName val="07-12-10 to 12-31-10"/>
      <sheetName val="Qtr 1 "/>
      <sheetName val="Qtr 2"/>
      <sheetName val="Qtr 3"/>
      <sheetName val="Qtr 4"/>
      <sheetName val="Qtr 5"/>
      <sheetName val="Qtr 6"/>
      <sheetName val="Qtr 7"/>
      <sheetName val="Qtr 8"/>
      <sheetName val="Summary NEW"/>
      <sheetName val="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2:L64"/>
  <sheetViews>
    <sheetView zoomScaleSheetLayoutView="100" workbookViewId="0" topLeftCell="A3">
      <selection activeCell="G33" sqref="G33"/>
    </sheetView>
  </sheetViews>
  <sheetFormatPr defaultColWidth="9.00390625" defaultRowHeight="12.75"/>
  <cols>
    <col min="1" max="1" width="3.00390625" style="111" customWidth="1"/>
    <col min="2" max="9" width="9.00390625" style="111" customWidth="1"/>
    <col min="10" max="10" width="11.421875" style="111" customWidth="1"/>
    <col min="11" max="119" width="9.00390625" style="120" customWidth="1"/>
    <col min="120" max="16384" width="9.00390625" style="111" customWidth="1"/>
  </cols>
  <sheetData>
    <row r="2" spans="1:10" ht="14.25">
      <c r="A2" s="330" t="s">
        <v>140</v>
      </c>
      <c r="B2" s="330"/>
      <c r="C2" s="330"/>
      <c r="D2" s="330"/>
      <c r="E2" s="330"/>
      <c r="F2" s="330"/>
      <c r="G2" s="330"/>
      <c r="H2" s="330"/>
      <c r="I2" s="330"/>
      <c r="J2" s="330"/>
    </row>
    <row r="4" spans="1:10" ht="14.25">
      <c r="A4" s="330" t="s">
        <v>86</v>
      </c>
      <c r="B4" s="330"/>
      <c r="C4" s="330"/>
      <c r="D4" s="330"/>
      <c r="E4" s="330"/>
      <c r="F4" s="330"/>
      <c r="G4" s="330"/>
      <c r="H4" s="330"/>
      <c r="I4" s="330"/>
      <c r="J4" s="330"/>
    </row>
    <row r="6" ht="14.25">
      <c r="A6" s="112" t="s">
        <v>87</v>
      </c>
    </row>
    <row r="7" spans="1:10" ht="14.25" customHeight="1">
      <c r="A7" s="113"/>
      <c r="B7" s="327" t="s">
        <v>141</v>
      </c>
      <c r="C7" s="327"/>
      <c r="D7" s="327"/>
      <c r="E7" s="327"/>
      <c r="F7" s="327"/>
      <c r="G7" s="327"/>
      <c r="H7" s="327"/>
      <c r="I7" s="327"/>
      <c r="J7" s="327"/>
    </row>
    <row r="8" spans="1:10" ht="14.25">
      <c r="A8" s="113"/>
      <c r="B8" s="327"/>
      <c r="C8" s="327"/>
      <c r="D8" s="327"/>
      <c r="E8" s="327"/>
      <c r="F8" s="327"/>
      <c r="G8" s="327"/>
      <c r="H8" s="327"/>
      <c r="I8" s="327"/>
      <c r="J8" s="327"/>
    </row>
    <row r="9" spans="1:10" ht="14.25">
      <c r="A9" s="113"/>
      <c r="B9" s="327"/>
      <c r="C9" s="327"/>
      <c r="D9" s="327"/>
      <c r="E9" s="327"/>
      <c r="F9" s="327"/>
      <c r="G9" s="327"/>
      <c r="H9" s="327"/>
      <c r="I9" s="327"/>
      <c r="J9" s="327"/>
    </row>
    <row r="10" spans="1:10" ht="14.25">
      <c r="A10" s="113"/>
      <c r="B10" s="327"/>
      <c r="C10" s="327"/>
      <c r="D10" s="327"/>
      <c r="E10" s="327"/>
      <c r="F10" s="327"/>
      <c r="G10" s="327"/>
      <c r="H10" s="327"/>
      <c r="I10" s="327"/>
      <c r="J10" s="327"/>
    </row>
    <row r="11" spans="1:10" ht="14.25">
      <c r="A11" s="113"/>
      <c r="B11" s="327"/>
      <c r="C11" s="327"/>
      <c r="D11" s="327"/>
      <c r="E11" s="327"/>
      <c r="F11" s="327"/>
      <c r="G11" s="327"/>
      <c r="H11" s="327"/>
      <c r="I11" s="327"/>
      <c r="J11" s="327"/>
    </row>
    <row r="12" spans="1:10" ht="14.25">
      <c r="A12" s="113"/>
      <c r="B12" s="113"/>
      <c r="C12" s="113"/>
      <c r="D12" s="113"/>
      <c r="E12" s="113"/>
      <c r="F12" s="113"/>
      <c r="G12" s="113"/>
      <c r="H12" s="113"/>
      <c r="I12" s="113"/>
      <c r="J12" s="113"/>
    </row>
    <row r="13" spans="1:10" ht="14.25" customHeight="1">
      <c r="A13" s="113"/>
      <c r="B13" s="327" t="s">
        <v>88</v>
      </c>
      <c r="C13" s="327"/>
      <c r="D13" s="327"/>
      <c r="E13" s="327"/>
      <c r="F13" s="327"/>
      <c r="G13" s="327"/>
      <c r="H13" s="327"/>
      <c r="I13" s="327"/>
      <c r="J13" s="327"/>
    </row>
    <row r="14" spans="1:10" ht="17.25" customHeight="1">
      <c r="A14" s="113"/>
      <c r="B14" s="327"/>
      <c r="C14" s="327"/>
      <c r="D14" s="327"/>
      <c r="E14" s="327"/>
      <c r="F14" s="327"/>
      <c r="G14" s="327"/>
      <c r="H14" s="327"/>
      <c r="I14" s="327"/>
      <c r="J14" s="327"/>
    </row>
    <row r="15" spans="1:10" ht="14.25">
      <c r="A15" s="113"/>
      <c r="B15" s="113"/>
      <c r="C15" s="113"/>
      <c r="D15" s="113"/>
      <c r="E15" s="113"/>
      <c r="F15" s="113"/>
      <c r="G15" s="113"/>
      <c r="H15" s="113"/>
      <c r="I15" s="113"/>
      <c r="J15" s="113"/>
    </row>
    <row r="16" spans="1:10" ht="14.25">
      <c r="A16" s="112" t="s">
        <v>89</v>
      </c>
      <c r="B16" s="113"/>
      <c r="C16" s="113"/>
      <c r="D16" s="113"/>
      <c r="E16" s="113"/>
      <c r="F16" s="113"/>
      <c r="G16" s="113"/>
      <c r="H16" s="113"/>
      <c r="I16" s="113"/>
      <c r="J16" s="113"/>
    </row>
    <row r="17" spans="1:10" ht="14.25" customHeight="1">
      <c r="A17" s="113"/>
      <c r="B17" s="327" t="s">
        <v>144</v>
      </c>
      <c r="C17" s="327"/>
      <c r="D17" s="327"/>
      <c r="E17" s="327"/>
      <c r="F17" s="327"/>
      <c r="G17" s="327"/>
      <c r="H17" s="327"/>
      <c r="I17" s="327"/>
      <c r="J17" s="327"/>
    </row>
    <row r="18" spans="1:10" ht="12.75" customHeight="1">
      <c r="A18" s="113"/>
      <c r="B18" s="327"/>
      <c r="C18" s="327"/>
      <c r="D18" s="327"/>
      <c r="E18" s="327"/>
      <c r="F18" s="327"/>
      <c r="G18" s="327"/>
      <c r="H18" s="327"/>
      <c r="I18" s="327"/>
      <c r="J18" s="327"/>
    </row>
    <row r="19" spans="1:10" ht="12.75" customHeight="1">
      <c r="A19" s="113"/>
      <c r="B19" s="327"/>
      <c r="C19" s="327"/>
      <c r="D19" s="327"/>
      <c r="E19" s="327"/>
      <c r="F19" s="327"/>
      <c r="G19" s="327"/>
      <c r="H19" s="327"/>
      <c r="I19" s="327"/>
      <c r="J19" s="327"/>
    </row>
    <row r="20" spans="1:10" ht="12.75" customHeight="1">
      <c r="A20" s="113"/>
      <c r="B20" s="327"/>
      <c r="C20" s="327"/>
      <c r="D20" s="327"/>
      <c r="E20" s="327"/>
      <c r="F20" s="327"/>
      <c r="G20" s="327"/>
      <c r="H20" s="327"/>
      <c r="I20" s="327"/>
      <c r="J20" s="327"/>
    </row>
    <row r="21" spans="1:10" ht="14.25">
      <c r="A21" s="113"/>
      <c r="B21" s="327"/>
      <c r="C21" s="327"/>
      <c r="D21" s="327"/>
      <c r="E21" s="327"/>
      <c r="F21" s="327"/>
      <c r="G21" s="327"/>
      <c r="H21" s="327"/>
      <c r="I21" s="327"/>
      <c r="J21" s="327"/>
    </row>
    <row r="22" spans="1:10" ht="14.25">
      <c r="A22" s="113"/>
      <c r="B22" s="113"/>
      <c r="C22" s="113"/>
      <c r="D22" s="113"/>
      <c r="E22" s="113"/>
      <c r="F22" s="113"/>
      <c r="G22" s="113"/>
      <c r="H22" s="113"/>
      <c r="I22" s="113"/>
      <c r="J22" s="113"/>
    </row>
    <row r="23" spans="1:10" ht="14.25">
      <c r="A23" s="113"/>
      <c r="B23" s="328" t="s">
        <v>90</v>
      </c>
      <c r="C23" s="328"/>
      <c r="D23" s="328"/>
      <c r="E23" s="328"/>
      <c r="F23" s="328"/>
      <c r="G23" s="328"/>
      <c r="H23" s="328"/>
      <c r="I23" s="328"/>
      <c r="J23" s="328"/>
    </row>
    <row r="24" spans="1:10" ht="96.75" customHeight="1">
      <c r="A24" s="113"/>
      <c r="B24" s="114" t="s">
        <v>91</v>
      </c>
      <c r="C24" s="327" t="s">
        <v>138</v>
      </c>
      <c r="D24" s="327"/>
      <c r="E24" s="327"/>
      <c r="F24" s="327"/>
      <c r="G24" s="327"/>
      <c r="H24" s="327"/>
      <c r="I24" s="327"/>
      <c r="J24" s="327"/>
    </row>
    <row r="25" spans="1:10" ht="46.5" customHeight="1">
      <c r="A25" s="113"/>
      <c r="B25" s="114" t="s">
        <v>92</v>
      </c>
      <c r="C25" s="327" t="s">
        <v>93</v>
      </c>
      <c r="D25" s="327"/>
      <c r="E25" s="327"/>
      <c r="F25" s="327"/>
      <c r="G25" s="327"/>
      <c r="H25" s="327"/>
      <c r="I25" s="327"/>
      <c r="J25" s="327"/>
    </row>
    <row r="26" spans="1:10" ht="14.25" customHeight="1">
      <c r="A26" s="113"/>
      <c r="B26" s="329" t="s">
        <v>94</v>
      </c>
      <c r="C26" s="327" t="s">
        <v>95</v>
      </c>
      <c r="D26" s="327"/>
      <c r="E26" s="327"/>
      <c r="F26" s="327"/>
      <c r="G26" s="327"/>
      <c r="H26" s="327"/>
      <c r="I26" s="327"/>
      <c r="J26" s="327"/>
    </row>
    <row r="27" spans="1:10" ht="14.25">
      <c r="A27" s="113"/>
      <c r="B27" s="329"/>
      <c r="C27" s="327"/>
      <c r="D27" s="327"/>
      <c r="E27" s="327"/>
      <c r="F27" s="327"/>
      <c r="G27" s="327"/>
      <c r="H27" s="327"/>
      <c r="I27" s="327"/>
      <c r="J27" s="327"/>
    </row>
    <row r="28" spans="1:12" ht="9.75" customHeight="1">
      <c r="A28" s="113"/>
      <c r="B28" s="329"/>
      <c r="C28" s="327"/>
      <c r="D28" s="327"/>
      <c r="E28" s="327"/>
      <c r="F28" s="327"/>
      <c r="G28" s="327"/>
      <c r="H28" s="327"/>
      <c r="I28" s="327"/>
      <c r="J28" s="327"/>
      <c r="L28" s="121"/>
    </row>
    <row r="29" spans="1:12" ht="32.25" customHeight="1">
      <c r="A29" s="113"/>
      <c r="B29" s="114" t="s">
        <v>99</v>
      </c>
      <c r="C29" s="327" t="s">
        <v>98</v>
      </c>
      <c r="D29" s="327"/>
      <c r="E29" s="327"/>
      <c r="F29" s="327"/>
      <c r="G29" s="327"/>
      <c r="H29" s="327"/>
      <c r="I29" s="327"/>
      <c r="J29" s="327"/>
      <c r="L29" s="121"/>
    </row>
    <row r="30" spans="1:10" ht="14.25">
      <c r="A30" s="113"/>
      <c r="B30" s="115"/>
      <c r="C30" s="116" t="s">
        <v>142</v>
      </c>
      <c r="D30" s="117"/>
      <c r="E30" s="117"/>
      <c r="F30" s="117"/>
      <c r="G30" s="117"/>
      <c r="H30" s="117"/>
      <c r="I30" s="117"/>
      <c r="J30" s="117"/>
    </row>
    <row r="31" spans="1:10" ht="14.25">
      <c r="A31" s="113"/>
      <c r="B31" s="115"/>
      <c r="C31" s="116" t="s">
        <v>96</v>
      </c>
      <c r="D31" s="117"/>
      <c r="E31" s="117"/>
      <c r="F31" s="117"/>
      <c r="G31" s="117"/>
      <c r="H31" s="117"/>
      <c r="I31" s="117"/>
      <c r="J31" s="117"/>
    </row>
    <row r="32" spans="1:10" ht="14.25">
      <c r="A32" s="113"/>
      <c r="B32" s="115"/>
      <c r="C32" s="116" t="s">
        <v>97</v>
      </c>
      <c r="D32" s="117"/>
      <c r="E32" s="117"/>
      <c r="F32" s="117"/>
      <c r="G32" s="117"/>
      <c r="H32" s="117"/>
      <c r="I32" s="117"/>
      <c r="J32" s="117"/>
    </row>
    <row r="33" spans="1:10" ht="14.25">
      <c r="A33" s="113"/>
      <c r="B33" s="115"/>
      <c r="C33" s="117"/>
      <c r="D33" s="117"/>
      <c r="E33" s="117"/>
      <c r="F33" s="117"/>
      <c r="G33" s="117"/>
      <c r="H33" s="117"/>
      <c r="I33" s="117"/>
      <c r="J33" s="117"/>
    </row>
    <row r="34" spans="1:10" ht="14.25">
      <c r="A34" s="113"/>
      <c r="B34" s="114" t="s">
        <v>101</v>
      </c>
      <c r="C34" s="118" t="s">
        <v>100</v>
      </c>
      <c r="D34" s="117"/>
      <c r="E34" s="117"/>
      <c r="F34" s="117"/>
      <c r="G34" s="117"/>
      <c r="H34" s="117"/>
      <c r="I34" s="117"/>
      <c r="J34" s="117"/>
    </row>
    <row r="35" spans="1:10" ht="14.25">
      <c r="A35" s="113"/>
      <c r="B35" s="115"/>
      <c r="C35" s="117"/>
      <c r="D35" s="117"/>
      <c r="E35" s="117"/>
      <c r="F35" s="117"/>
      <c r="G35" s="117"/>
      <c r="H35" s="117"/>
      <c r="I35" s="117"/>
      <c r="J35" s="117"/>
    </row>
    <row r="36" spans="1:10" ht="113.25" customHeight="1">
      <c r="A36" s="113"/>
      <c r="B36" s="114" t="s">
        <v>102</v>
      </c>
      <c r="C36" s="327" t="s">
        <v>139</v>
      </c>
      <c r="D36" s="327"/>
      <c r="E36" s="327"/>
      <c r="F36" s="327"/>
      <c r="G36" s="327"/>
      <c r="H36" s="327"/>
      <c r="I36" s="327"/>
      <c r="J36" s="327"/>
    </row>
    <row r="37" spans="1:10" ht="14.25">
      <c r="A37" s="113"/>
      <c r="B37" s="113"/>
      <c r="C37" s="117"/>
      <c r="D37" s="117"/>
      <c r="E37" s="117"/>
      <c r="F37" s="117"/>
      <c r="G37" s="117"/>
      <c r="H37" s="117"/>
      <c r="I37" s="117"/>
      <c r="J37" s="117"/>
    </row>
    <row r="38" spans="1:10" ht="44.25" customHeight="1">
      <c r="A38" s="113"/>
      <c r="B38" s="331" t="s">
        <v>125</v>
      </c>
      <c r="C38" s="331"/>
      <c r="D38" s="331"/>
      <c r="E38" s="331"/>
      <c r="F38" s="331"/>
      <c r="G38" s="331"/>
      <c r="H38" s="331"/>
      <c r="I38" s="331"/>
      <c r="J38" s="331"/>
    </row>
    <row r="39" spans="1:10" ht="102.75" customHeight="1">
      <c r="A39" s="113"/>
      <c r="B39" s="327" t="s">
        <v>143</v>
      </c>
      <c r="C39" s="327"/>
      <c r="D39" s="327"/>
      <c r="E39" s="327"/>
      <c r="F39" s="327"/>
      <c r="G39" s="327"/>
      <c r="H39" s="327"/>
      <c r="I39" s="327"/>
      <c r="J39" s="327"/>
    </row>
    <row r="40" spans="1:10" ht="14.25" customHeight="1">
      <c r="A40" s="113"/>
      <c r="B40" s="113"/>
      <c r="C40" s="113"/>
      <c r="D40" s="113"/>
      <c r="E40" s="113"/>
      <c r="F40" s="113"/>
      <c r="G40" s="113"/>
      <c r="H40" s="113"/>
      <c r="I40" s="113"/>
      <c r="J40" s="113"/>
    </row>
    <row r="41" spans="1:10" ht="14.25" customHeight="1">
      <c r="A41" s="119" t="s">
        <v>114</v>
      </c>
      <c r="B41" s="113"/>
      <c r="C41" s="113"/>
      <c r="D41" s="113"/>
      <c r="E41" s="113"/>
      <c r="F41" s="113"/>
      <c r="G41" s="113"/>
      <c r="H41" s="113"/>
      <c r="I41" s="113"/>
      <c r="J41" s="113"/>
    </row>
    <row r="42" spans="1:10" ht="42.75" customHeight="1">
      <c r="A42" s="113"/>
      <c r="B42" s="331" t="s">
        <v>137</v>
      </c>
      <c r="C42" s="331"/>
      <c r="D42" s="331"/>
      <c r="E42" s="331"/>
      <c r="F42" s="331"/>
      <c r="G42" s="331"/>
      <c r="H42" s="331"/>
      <c r="I42" s="331"/>
      <c r="J42" s="331"/>
    </row>
    <row r="43" spans="1:10" ht="14.25" customHeight="1">
      <c r="A43" s="113"/>
      <c r="B43" s="117"/>
      <c r="C43" s="117"/>
      <c r="D43" s="117"/>
      <c r="E43" s="117"/>
      <c r="F43" s="117"/>
      <c r="G43" s="117"/>
      <c r="H43" s="117"/>
      <c r="I43" s="117"/>
      <c r="J43" s="117"/>
    </row>
    <row r="44" spans="1:10" ht="14.25" customHeight="1">
      <c r="A44" s="112" t="s">
        <v>103</v>
      </c>
      <c r="B44" s="117"/>
      <c r="C44" s="117"/>
      <c r="D44" s="117"/>
      <c r="E44" s="117"/>
      <c r="F44" s="117"/>
      <c r="G44" s="117"/>
      <c r="H44" s="117"/>
      <c r="I44" s="117"/>
      <c r="J44" s="117"/>
    </row>
    <row r="45" spans="1:10" ht="49.5" customHeight="1">
      <c r="A45" s="113"/>
      <c r="B45" s="327" t="s">
        <v>145</v>
      </c>
      <c r="C45" s="327"/>
      <c r="D45" s="327"/>
      <c r="E45" s="327"/>
      <c r="F45" s="327"/>
      <c r="G45" s="327"/>
      <c r="H45" s="327"/>
      <c r="I45" s="327"/>
      <c r="J45" s="327"/>
    </row>
    <row r="46" spans="1:10" ht="14.25">
      <c r="A46" s="113"/>
      <c r="B46" s="113"/>
      <c r="C46" s="113"/>
      <c r="D46" s="113"/>
      <c r="E46" s="113"/>
      <c r="F46" s="113"/>
      <c r="G46" s="113"/>
      <c r="H46" s="113"/>
      <c r="I46" s="113"/>
      <c r="J46" s="113"/>
    </row>
    <row r="47" spans="1:10" ht="54" customHeight="1">
      <c r="A47" s="113"/>
      <c r="B47" s="327" t="s">
        <v>146</v>
      </c>
      <c r="C47" s="327"/>
      <c r="D47" s="327"/>
      <c r="E47" s="327"/>
      <c r="F47" s="327"/>
      <c r="G47" s="327"/>
      <c r="H47" s="327"/>
      <c r="I47" s="327"/>
      <c r="J47" s="327"/>
    </row>
    <row r="48" spans="1:10" ht="14.25">
      <c r="A48" s="113"/>
      <c r="B48" s="113"/>
      <c r="C48" s="113"/>
      <c r="D48" s="113"/>
      <c r="E48" s="113"/>
      <c r="F48" s="113"/>
      <c r="G48" s="113"/>
      <c r="H48" s="113"/>
      <c r="I48" s="113"/>
      <c r="J48" s="113"/>
    </row>
    <row r="49" spans="1:10" ht="14.25">
      <c r="A49" s="112" t="s">
        <v>104</v>
      </c>
      <c r="B49" s="113"/>
      <c r="C49" s="113"/>
      <c r="D49" s="113"/>
      <c r="E49" s="113"/>
      <c r="F49" s="113"/>
      <c r="G49" s="113"/>
      <c r="H49" s="113"/>
      <c r="I49" s="113"/>
      <c r="J49" s="113"/>
    </row>
    <row r="50" spans="1:10" ht="14.25">
      <c r="A50" s="113"/>
      <c r="B50" s="113"/>
      <c r="C50" s="113"/>
      <c r="D50" s="113"/>
      <c r="E50" s="113"/>
      <c r="F50" s="113"/>
      <c r="G50" s="113"/>
      <c r="H50" s="113"/>
      <c r="I50" s="113"/>
      <c r="J50" s="113"/>
    </row>
    <row r="51" spans="1:10" ht="33" customHeight="1">
      <c r="A51" s="113"/>
      <c r="B51" s="114" t="s">
        <v>91</v>
      </c>
      <c r="C51" s="327" t="s">
        <v>105</v>
      </c>
      <c r="D51" s="327"/>
      <c r="E51" s="327"/>
      <c r="F51" s="327"/>
      <c r="G51" s="327"/>
      <c r="H51" s="327"/>
      <c r="I51" s="327"/>
      <c r="J51" s="327"/>
    </row>
    <row r="58" spans="1:10" ht="14.25">
      <c r="A58" s="120"/>
      <c r="B58" s="120"/>
      <c r="C58" s="120"/>
      <c r="D58" s="120"/>
      <c r="E58" s="120"/>
      <c r="F58" s="120"/>
      <c r="G58" s="120"/>
      <c r="H58" s="120"/>
      <c r="I58" s="120"/>
      <c r="J58" s="120"/>
    </row>
    <row r="59" spans="1:10" ht="14.25">
      <c r="A59" s="120"/>
      <c r="B59" s="120"/>
      <c r="C59" s="120"/>
      <c r="D59" s="120"/>
      <c r="E59" s="120"/>
      <c r="F59" s="120"/>
      <c r="G59" s="120"/>
      <c r="H59" s="120"/>
      <c r="I59" s="120"/>
      <c r="J59" s="120"/>
    </row>
    <row r="60" spans="1:10" ht="14.25">
      <c r="A60" s="120"/>
      <c r="B60" s="120"/>
      <c r="C60" s="120"/>
      <c r="D60" s="120"/>
      <c r="E60" s="120"/>
      <c r="F60" s="120"/>
      <c r="G60" s="120"/>
      <c r="H60" s="120"/>
      <c r="I60" s="120"/>
      <c r="J60" s="120"/>
    </row>
    <row r="61" spans="1:10" ht="14.25">
      <c r="A61" s="120"/>
      <c r="B61" s="120"/>
      <c r="C61" s="120"/>
      <c r="D61" s="120"/>
      <c r="E61" s="120"/>
      <c r="F61" s="120"/>
      <c r="G61" s="120"/>
      <c r="H61" s="120"/>
      <c r="I61" s="120"/>
      <c r="J61" s="120"/>
    </row>
    <row r="62" spans="1:10" ht="14.25">
      <c r="A62" s="120"/>
      <c r="B62" s="120"/>
      <c r="C62" s="120"/>
      <c r="D62" s="120"/>
      <c r="E62" s="120"/>
      <c r="F62" s="120"/>
      <c r="G62" s="120"/>
      <c r="H62" s="120"/>
      <c r="I62" s="120"/>
      <c r="J62" s="120"/>
    </row>
    <row r="63" spans="1:10" ht="14.25">
      <c r="A63" s="120"/>
      <c r="B63" s="120"/>
      <c r="C63" s="120"/>
      <c r="D63" s="120"/>
      <c r="E63" s="120"/>
      <c r="F63" s="120"/>
      <c r="G63" s="120"/>
      <c r="H63" s="120"/>
      <c r="I63" s="120"/>
      <c r="J63" s="120"/>
    </row>
    <row r="64" spans="1:10" ht="14.25">
      <c r="A64" s="120"/>
      <c r="B64" s="120"/>
      <c r="C64" s="120"/>
      <c r="D64" s="120"/>
      <c r="E64" s="120"/>
      <c r="F64" s="120"/>
      <c r="G64" s="120"/>
      <c r="H64" s="120"/>
      <c r="I64" s="120"/>
      <c r="J64" s="120"/>
    </row>
    <row r="65" s="120" customFormat="1" ht="14.25"/>
    <row r="66" s="120" customFormat="1" ht="14.25"/>
    <row r="67" s="120" customFormat="1" ht="14.25"/>
    <row r="68" s="120" customFormat="1" ht="14.25"/>
    <row r="69" s="120" customFormat="1" ht="14.25"/>
    <row r="70" s="120" customFormat="1" ht="14.25"/>
    <row r="71" s="120" customFormat="1" ht="14.25"/>
    <row r="72" s="120" customFormat="1" ht="14.25"/>
    <row r="73" s="120" customFormat="1" ht="14.25"/>
    <row r="74" s="120" customFormat="1" ht="14.25"/>
    <row r="75" s="120" customFormat="1" ht="14.25"/>
    <row r="76" s="120" customFormat="1" ht="14.25"/>
    <row r="77" s="120" customFormat="1" ht="14.25"/>
    <row r="78" s="120" customFormat="1" ht="14.25"/>
    <row r="79" s="120" customFormat="1" ht="14.25"/>
    <row r="80" s="120" customFormat="1" ht="14.25"/>
    <row r="81" s="120" customFormat="1" ht="14.25"/>
    <row r="82" s="120" customFormat="1" ht="14.25"/>
    <row r="83" s="120" customFormat="1" ht="14.25"/>
    <row r="84" s="120" customFormat="1" ht="14.25"/>
    <row r="85" s="120" customFormat="1" ht="14.25"/>
    <row r="86" s="120" customFormat="1" ht="14.25"/>
    <row r="87" s="120" customFormat="1" ht="14.25"/>
    <row r="88" s="120" customFormat="1" ht="14.25"/>
    <row r="89" s="120" customFormat="1" ht="14.25"/>
    <row r="90" s="120" customFormat="1" ht="14.25"/>
    <row r="91" s="120" customFormat="1" ht="14.25"/>
    <row r="92" s="120" customFormat="1" ht="14.25"/>
    <row r="93" s="120" customFormat="1" ht="14.25"/>
    <row r="94" s="120" customFormat="1" ht="14.25"/>
    <row r="95" s="120" customFormat="1" ht="14.25"/>
    <row r="96" s="120" customFormat="1" ht="14.25"/>
    <row r="97" s="120" customFormat="1" ht="14.25"/>
    <row r="98" s="120" customFormat="1" ht="14.25"/>
    <row r="99" s="120" customFormat="1" ht="14.25"/>
    <row r="100" s="120" customFormat="1" ht="14.25"/>
    <row r="101" s="120" customFormat="1" ht="14.25"/>
    <row r="102" s="120" customFormat="1" ht="14.25"/>
    <row r="103" s="120" customFormat="1" ht="14.25"/>
    <row r="104" s="120" customFormat="1" ht="14.25"/>
    <row r="105" s="120" customFormat="1" ht="14.25"/>
    <row r="106" s="120" customFormat="1" ht="14.25"/>
    <row r="107" s="120" customFormat="1" ht="14.25"/>
    <row r="108" s="120" customFormat="1" ht="14.25"/>
    <row r="109" s="120" customFormat="1" ht="14.25"/>
    <row r="110" s="120" customFormat="1" ht="14.25"/>
    <row r="111" s="120" customFormat="1" ht="14.25"/>
    <row r="112" s="120" customFormat="1" ht="14.25"/>
    <row r="113" s="120" customFormat="1" ht="14.25"/>
    <row r="114" s="120" customFormat="1" ht="14.25"/>
    <row r="115" s="120" customFormat="1" ht="14.25"/>
    <row r="116" s="120" customFormat="1" ht="14.25"/>
    <row r="117" s="120" customFormat="1" ht="14.25"/>
    <row r="118" s="120" customFormat="1" ht="14.25"/>
    <row r="119" s="120" customFormat="1" ht="14.25"/>
    <row r="120" s="120" customFormat="1" ht="14.25"/>
    <row r="121" s="120" customFormat="1" ht="14.25"/>
    <row r="122" s="120" customFormat="1" ht="14.25"/>
    <row r="123" s="120" customFormat="1" ht="14.25"/>
    <row r="124" s="120" customFormat="1" ht="14.25"/>
    <row r="125" s="120" customFormat="1" ht="14.25"/>
    <row r="126" s="120" customFormat="1" ht="14.25"/>
    <row r="127" s="120" customFormat="1" ht="14.25"/>
    <row r="128" s="120" customFormat="1" ht="14.25"/>
    <row r="129" s="120" customFormat="1" ht="14.25"/>
    <row r="130" s="120" customFormat="1" ht="14.25"/>
    <row r="131" s="120" customFormat="1" ht="14.25"/>
    <row r="132" s="120" customFormat="1" ht="14.25"/>
    <row r="133" s="120" customFormat="1" ht="14.25"/>
    <row r="134" s="120" customFormat="1" ht="14.25"/>
    <row r="135" s="120" customFormat="1" ht="14.25"/>
    <row r="136" s="120" customFormat="1" ht="14.25"/>
    <row r="137" s="120" customFormat="1" ht="14.25"/>
    <row r="138" s="120" customFormat="1" ht="14.25"/>
    <row r="139" s="120" customFormat="1" ht="14.25"/>
    <row r="140" s="120" customFormat="1" ht="14.25"/>
    <row r="141" s="120" customFormat="1" ht="14.25"/>
    <row r="142" s="120" customFormat="1" ht="14.25"/>
    <row r="143" s="120" customFormat="1" ht="14.25"/>
    <row r="144" s="120" customFormat="1" ht="14.25"/>
    <row r="145" s="120" customFormat="1" ht="14.25"/>
    <row r="146" s="120" customFormat="1" ht="14.25"/>
    <row r="147" s="120" customFormat="1" ht="14.25"/>
    <row r="148" s="120" customFormat="1" ht="14.25"/>
    <row r="149" s="120" customFormat="1" ht="14.25"/>
    <row r="150" s="120" customFormat="1" ht="14.25"/>
    <row r="151" s="120" customFormat="1" ht="14.25"/>
    <row r="152" s="120" customFormat="1" ht="14.25"/>
    <row r="153" s="120" customFormat="1" ht="14.25"/>
    <row r="154" s="120" customFormat="1" ht="14.25"/>
    <row r="155" s="120" customFormat="1" ht="14.25"/>
    <row r="156" s="120" customFormat="1" ht="14.25"/>
    <row r="157" s="120" customFormat="1" ht="14.25"/>
    <row r="158" s="120" customFormat="1" ht="14.25"/>
    <row r="159" s="120" customFormat="1" ht="14.25"/>
    <row r="160" s="120" customFormat="1" ht="14.25"/>
    <row r="161" s="120" customFormat="1" ht="14.25"/>
    <row r="162" s="120" customFormat="1" ht="14.25"/>
    <row r="163" s="120" customFormat="1" ht="14.25"/>
    <row r="164" s="120" customFormat="1" ht="14.25"/>
    <row r="165" s="120" customFormat="1" ht="14.25"/>
    <row r="166" s="120" customFormat="1" ht="14.25"/>
    <row r="167" s="120" customFormat="1" ht="14.25"/>
    <row r="168" s="120" customFormat="1" ht="14.25"/>
    <row r="169" s="120" customFormat="1" ht="14.25"/>
    <row r="170" s="120" customFormat="1" ht="14.25"/>
    <row r="171" s="120" customFormat="1" ht="14.25"/>
    <row r="172" s="120" customFormat="1" ht="14.25"/>
    <row r="173" s="120" customFormat="1" ht="14.25"/>
    <row r="174" s="120" customFormat="1" ht="14.25"/>
    <row r="175" s="120" customFormat="1" ht="14.25"/>
    <row r="176" s="120" customFormat="1" ht="14.25"/>
    <row r="177" s="120" customFormat="1" ht="14.25"/>
    <row r="178" s="120" customFormat="1" ht="14.25"/>
    <row r="179" s="120" customFormat="1" ht="14.25"/>
    <row r="180" s="120" customFormat="1" ht="14.25"/>
    <row r="181" s="120" customFormat="1" ht="14.25"/>
    <row r="182" s="120" customFormat="1" ht="14.25"/>
    <row r="183" s="120" customFormat="1" ht="14.25"/>
    <row r="184" s="120" customFormat="1" ht="14.25"/>
    <row r="185" s="120" customFormat="1" ht="14.25"/>
    <row r="186" s="120" customFormat="1" ht="14.25"/>
    <row r="187" s="120" customFormat="1" ht="14.25"/>
    <row r="188" s="120" customFormat="1" ht="14.25"/>
    <row r="189" s="120" customFormat="1" ht="14.25"/>
    <row r="190" s="120" customFormat="1" ht="14.25"/>
    <row r="191" s="120" customFormat="1" ht="14.25"/>
    <row r="192" s="120" customFormat="1" ht="14.25"/>
    <row r="193" s="120" customFormat="1" ht="14.25"/>
    <row r="194" s="120" customFormat="1" ht="14.25"/>
    <row r="195" s="120" customFormat="1" ht="14.25"/>
    <row r="196" s="120" customFormat="1" ht="14.25"/>
    <row r="197" s="120" customFormat="1" ht="14.25"/>
    <row r="198" s="120" customFormat="1" ht="14.25"/>
    <row r="199" s="120" customFormat="1" ht="14.25"/>
    <row r="200" s="120" customFormat="1" ht="14.25"/>
    <row r="201" s="120" customFormat="1" ht="14.25"/>
    <row r="202" s="120" customFormat="1" ht="14.25"/>
    <row r="203" s="120" customFormat="1" ht="14.25"/>
    <row r="204" s="120" customFormat="1" ht="14.25"/>
    <row r="205" s="120" customFormat="1" ht="14.25"/>
    <row r="206" s="120" customFormat="1" ht="14.25"/>
    <row r="207" s="120" customFormat="1" ht="14.25"/>
    <row r="208" s="120" customFormat="1" ht="14.25"/>
    <row r="209" s="120" customFormat="1" ht="14.25"/>
    <row r="210" s="120" customFormat="1" ht="14.25"/>
    <row r="211" s="120" customFormat="1" ht="14.25"/>
    <row r="212" s="120" customFormat="1" ht="14.25"/>
    <row r="213" s="120" customFormat="1" ht="14.25"/>
    <row r="214" s="120" customFormat="1" ht="14.25"/>
    <row r="215" s="120" customFormat="1" ht="14.25"/>
    <row r="216" s="120" customFormat="1" ht="14.25"/>
    <row r="217" s="120" customFormat="1" ht="14.25"/>
    <row r="218" s="120" customFormat="1" ht="14.25"/>
    <row r="219" s="120" customFormat="1" ht="14.25"/>
    <row r="220" s="120" customFormat="1" ht="14.25"/>
    <row r="221" s="120" customFormat="1" ht="14.25"/>
    <row r="222" s="120" customFormat="1" ht="14.25"/>
    <row r="223" s="120" customFormat="1" ht="14.25"/>
    <row r="224" s="120" customFormat="1" ht="14.25"/>
    <row r="225" s="120" customFormat="1" ht="14.25"/>
    <row r="226" s="120" customFormat="1" ht="14.25"/>
    <row r="227" s="120" customFormat="1" ht="14.25"/>
    <row r="228" s="120" customFormat="1" ht="14.25"/>
    <row r="229" s="120" customFormat="1" ht="14.25"/>
    <row r="230" s="120" customFormat="1" ht="14.25"/>
    <row r="231" s="120" customFormat="1" ht="14.25"/>
    <row r="232" s="120" customFormat="1" ht="14.25"/>
    <row r="233" s="120" customFormat="1" ht="14.25"/>
    <row r="234" s="120" customFormat="1" ht="14.25"/>
    <row r="235" s="120" customFormat="1" ht="14.25"/>
    <row r="236" s="120" customFormat="1" ht="14.25"/>
    <row r="237" s="120" customFormat="1" ht="14.25"/>
    <row r="238" s="120" customFormat="1" ht="14.25"/>
    <row r="239" s="120" customFormat="1" ht="14.25"/>
    <row r="240" s="120" customFormat="1" ht="14.25"/>
    <row r="241" s="120" customFormat="1" ht="14.25"/>
    <row r="242" s="120" customFormat="1" ht="14.25"/>
    <row r="243" s="120" customFormat="1" ht="14.25"/>
    <row r="244" s="120" customFormat="1" ht="14.25"/>
    <row r="245" s="120" customFormat="1" ht="14.25"/>
  </sheetData>
  <sheetProtection/>
  <mergeCells count="18">
    <mergeCell ref="C51:J51"/>
    <mergeCell ref="B47:J47"/>
    <mergeCell ref="C36:J36"/>
    <mergeCell ref="B38:J38"/>
    <mergeCell ref="B39:J39"/>
    <mergeCell ref="B45:J45"/>
    <mergeCell ref="B42:J42"/>
    <mergeCell ref="A2:J2"/>
    <mergeCell ref="A4:J4"/>
    <mergeCell ref="B7:J11"/>
    <mergeCell ref="B13:J14"/>
    <mergeCell ref="C29:J29"/>
    <mergeCell ref="C25:J25"/>
    <mergeCell ref="C26:J28"/>
    <mergeCell ref="B17:J21"/>
    <mergeCell ref="B23:J23"/>
    <mergeCell ref="B26:B28"/>
    <mergeCell ref="C24:J24"/>
  </mergeCells>
  <printOptions/>
  <pageMargins left="0.75" right="0.75" top="1" bottom="1" header="0.5" footer="0.5"/>
  <pageSetup horizontalDpi="1200" verticalDpi="1200" orientation="portrait"/>
</worksheet>
</file>

<file path=xl/worksheets/sheet10.xml><?xml version="1.0" encoding="utf-8"?>
<worksheet xmlns="http://schemas.openxmlformats.org/spreadsheetml/2006/main" xmlns:r="http://schemas.openxmlformats.org/officeDocument/2006/relationships">
  <sheetPr>
    <tabColor indexed="42"/>
    <pageSetUpPr fitToPage="1"/>
  </sheetPr>
  <dimension ref="A1:Y191"/>
  <sheetViews>
    <sheetView zoomScale="75" zoomScaleNormal="75" workbookViewId="0" topLeftCell="A1">
      <pane ySplit="8" topLeftCell="BM9" activePane="bottomLeft" state="frozen"/>
      <selection pane="topLeft" activeCell="A76" sqref="A76"/>
      <selection pane="bottomLeft" activeCell="G17" sqref="G17"/>
    </sheetView>
  </sheetViews>
  <sheetFormatPr defaultColWidth="8.8515625" defaultRowHeight="12.75"/>
  <cols>
    <col min="1" max="1" width="4.421875" style="0" customWidth="1"/>
    <col min="2" max="2" width="3.421875" style="0" customWidth="1"/>
    <col min="3" max="3" width="16.7109375" style="0" customWidth="1"/>
    <col min="4" max="4" width="19.140625" style="44" customWidth="1"/>
    <col min="5" max="5" width="5.421875" style="44" customWidth="1"/>
    <col min="6" max="6" width="39.28125" style="145" customWidth="1"/>
    <col min="7" max="9" width="12.421875" style="0" bestFit="1" customWidth="1"/>
    <col min="10" max="10" width="12.00390625" style="0" customWidth="1"/>
    <col min="11" max="11" width="25.421875" style="145" hidden="1" customWidth="1"/>
    <col min="12" max="12" width="1.421875" style="0" customWidth="1"/>
    <col min="13" max="13" width="12.140625" style="30" customWidth="1"/>
    <col min="14" max="14" width="12.140625" style="35" customWidth="1"/>
    <col min="15" max="15" width="12.140625" style="30" customWidth="1"/>
    <col min="16" max="16" width="12.140625" style="35" customWidth="1"/>
    <col min="17" max="17" width="12.140625" style="30" customWidth="1"/>
    <col min="18" max="18" width="1.421875" style="0" customWidth="1"/>
    <col min="19" max="19" width="11.140625" style="8" customWidth="1"/>
    <col min="20" max="20" width="10.7109375" style="8" customWidth="1"/>
    <col min="21" max="25" width="9.140625" style="0" customWidth="1"/>
    <col min="26" max="26" width="10.7109375" style="0" customWidth="1"/>
  </cols>
  <sheetData>
    <row r="1" spans="4:25" ht="12.75" customHeight="1">
      <c r="D1" s="336" t="s">
        <v>61</v>
      </c>
      <c r="E1" s="338" t="s">
        <v>52</v>
      </c>
      <c r="M1" s="35"/>
      <c r="O1" s="35"/>
      <c r="Q1" s="35"/>
      <c r="S1" s="332" t="s">
        <v>55</v>
      </c>
      <c r="T1" s="332" t="s">
        <v>57</v>
      </c>
      <c r="W1" s="27" t="s">
        <v>25</v>
      </c>
      <c r="Y1" t="s">
        <v>53</v>
      </c>
    </row>
    <row r="2" spans="4:25" ht="12.75" customHeight="1">
      <c r="D2" s="336"/>
      <c r="E2" s="338"/>
      <c r="M2" s="35"/>
      <c r="O2" s="35"/>
      <c r="Q2" s="35"/>
      <c r="S2" s="332"/>
      <c r="T2" s="332"/>
      <c r="W2" s="27" t="s">
        <v>26</v>
      </c>
      <c r="Y2" t="s">
        <v>54</v>
      </c>
    </row>
    <row r="3" spans="4:23" ht="12.75" customHeight="1">
      <c r="D3" s="336"/>
      <c r="E3" s="338"/>
      <c r="M3" s="35"/>
      <c r="O3" s="35"/>
      <c r="Q3" s="35"/>
      <c r="S3" s="332"/>
      <c r="T3" s="332"/>
      <c r="W3" s="27" t="s">
        <v>27</v>
      </c>
    </row>
    <row r="4" spans="4:23" ht="12.75" customHeight="1" thickBot="1">
      <c r="D4" s="336"/>
      <c r="E4" s="338"/>
      <c r="M4" s="35"/>
      <c r="O4" s="35"/>
      <c r="Q4" s="35"/>
      <c r="S4" s="332"/>
      <c r="T4" s="332"/>
      <c r="W4" s="27" t="s">
        <v>28</v>
      </c>
    </row>
    <row r="5" spans="4:23" ht="13.5" customHeight="1" thickBot="1">
      <c r="D5" s="336"/>
      <c r="E5" s="338"/>
      <c r="M5" s="333" t="s">
        <v>24</v>
      </c>
      <c r="N5" s="334"/>
      <c r="O5" s="334"/>
      <c r="P5" s="334"/>
      <c r="Q5" s="335"/>
      <c r="S5" s="332"/>
      <c r="T5" s="332"/>
      <c r="W5" s="27" t="s">
        <v>29</v>
      </c>
    </row>
    <row r="6" spans="1:20" s="124" customFormat="1" ht="32.25" customHeight="1" thickBot="1">
      <c r="A6" s="343" t="s">
        <v>129</v>
      </c>
      <c r="B6" s="343"/>
      <c r="C6" s="344"/>
      <c r="D6" s="336"/>
      <c r="E6" s="338"/>
      <c r="G6" s="129" t="s">
        <v>126</v>
      </c>
      <c r="H6" s="130" t="s">
        <v>43</v>
      </c>
      <c r="I6" s="129" t="s">
        <v>42</v>
      </c>
      <c r="J6" s="131" t="s">
        <v>58</v>
      </c>
      <c r="K6" s="132" t="s">
        <v>127</v>
      </c>
      <c r="L6" s="125"/>
      <c r="M6" s="126" t="s">
        <v>19</v>
      </c>
      <c r="N6" s="127" t="s">
        <v>20</v>
      </c>
      <c r="O6" s="126" t="s">
        <v>21</v>
      </c>
      <c r="P6" s="127" t="s">
        <v>22</v>
      </c>
      <c r="Q6" s="126" t="s">
        <v>23</v>
      </c>
      <c r="R6" s="128"/>
      <c r="S6" s="332"/>
      <c r="T6" s="332"/>
    </row>
    <row r="7" spans="1:18" ht="12.75" customHeight="1">
      <c r="A7" s="343"/>
      <c r="B7" s="343"/>
      <c r="C7" s="344"/>
      <c r="D7" s="336"/>
      <c r="E7" s="338"/>
      <c r="G7" s="23"/>
      <c r="H7" s="20"/>
      <c r="I7" s="122"/>
      <c r="J7" s="6"/>
      <c r="K7" s="236"/>
      <c r="L7" s="40"/>
      <c r="R7" s="71"/>
    </row>
    <row r="8" spans="4:18" ht="12.75">
      <c r="D8" s="44" t="s">
        <v>13</v>
      </c>
      <c r="E8" s="338"/>
      <c r="F8" s="294" t="s">
        <v>12</v>
      </c>
      <c r="G8" s="12"/>
      <c r="H8" s="19"/>
      <c r="I8" s="12"/>
      <c r="J8" s="10"/>
      <c r="K8" s="174"/>
      <c r="L8" s="41"/>
      <c r="M8" s="32"/>
      <c r="R8" s="71"/>
    </row>
    <row r="9" spans="1:20" ht="12.75">
      <c r="A9" s="7" t="s">
        <v>200</v>
      </c>
      <c r="D9" s="157"/>
      <c r="G9" s="12"/>
      <c r="H9" s="19"/>
      <c r="I9" s="12"/>
      <c r="J9" s="10"/>
      <c r="K9" s="174"/>
      <c r="L9" s="41"/>
      <c r="M9" s="32">
        <f aca="true" t="shared" si="0" ref="M9:M32">IF(D9="Personnel",G9,0)</f>
        <v>0</v>
      </c>
      <c r="N9" s="38">
        <f aca="true" t="shared" si="1" ref="N9:N32">IF(D9="Hardware",G9,0)</f>
        <v>0</v>
      </c>
      <c r="O9" s="32">
        <f aca="true" t="shared" si="2" ref="O9:O32">IF(D9="software",G9,0)</f>
        <v>0</v>
      </c>
      <c r="P9" s="38">
        <f aca="true" t="shared" si="3" ref="P9:P32">IF(D9="contractual services",G9,0)</f>
        <v>0</v>
      </c>
      <c r="Q9" s="32">
        <f aca="true" t="shared" si="4" ref="Q9:Q32">IF(D9="Other NPS",G9,0)</f>
        <v>0</v>
      </c>
      <c r="R9" s="71"/>
      <c r="S9" s="8">
        <f aca="true" t="shared" si="5" ref="S9:S32">IF(E9="yes",G9,0)</f>
        <v>0</v>
      </c>
      <c r="T9" s="8">
        <f aca="true" t="shared" si="6" ref="T9:T32">IF(E9="no",G9,0)</f>
        <v>0</v>
      </c>
    </row>
    <row r="10" spans="2:20" ht="12.75">
      <c r="B10" t="s">
        <v>204</v>
      </c>
      <c r="D10" s="157"/>
      <c r="F10" s="153" t="s">
        <v>203</v>
      </c>
      <c r="G10" s="12"/>
      <c r="H10" s="19"/>
      <c r="I10" s="12"/>
      <c r="J10" s="10"/>
      <c r="K10" s="174"/>
      <c r="L10" s="41"/>
      <c r="M10" s="32">
        <f t="shared" si="0"/>
        <v>0</v>
      </c>
      <c r="N10" s="38">
        <f t="shared" si="1"/>
        <v>0</v>
      </c>
      <c r="O10" s="32">
        <f t="shared" si="2"/>
        <v>0</v>
      </c>
      <c r="P10" s="38">
        <f t="shared" si="3"/>
        <v>0</v>
      </c>
      <c r="Q10" s="32">
        <f t="shared" si="4"/>
        <v>0</v>
      </c>
      <c r="R10" s="71"/>
      <c r="S10" s="8">
        <f t="shared" si="5"/>
        <v>0</v>
      </c>
      <c r="T10" s="8">
        <f t="shared" si="6"/>
        <v>0</v>
      </c>
    </row>
    <row r="11" spans="3:20" ht="12.75">
      <c r="C11" t="s">
        <v>63</v>
      </c>
      <c r="D11" s="157" t="s">
        <v>25</v>
      </c>
      <c r="E11" s="44" t="s">
        <v>54</v>
      </c>
      <c r="F11" s="145" t="s">
        <v>193</v>
      </c>
      <c r="G11" s="146">
        <v>1300</v>
      </c>
      <c r="H11" s="19">
        <v>11115</v>
      </c>
      <c r="I11" s="12"/>
      <c r="J11" s="10"/>
      <c r="K11" s="174"/>
      <c r="L11" s="41"/>
      <c r="M11" s="32">
        <f t="shared" si="0"/>
        <v>1300</v>
      </c>
      <c r="N11" s="38">
        <f t="shared" si="1"/>
        <v>0</v>
      </c>
      <c r="O11" s="32">
        <f t="shared" si="2"/>
        <v>0</v>
      </c>
      <c r="P11" s="38">
        <f t="shared" si="3"/>
        <v>0</v>
      </c>
      <c r="Q11" s="32">
        <f t="shared" si="4"/>
        <v>0</v>
      </c>
      <c r="R11" s="71"/>
      <c r="S11" s="8">
        <f t="shared" si="5"/>
        <v>0</v>
      </c>
      <c r="T11" s="8">
        <f t="shared" si="6"/>
        <v>1300</v>
      </c>
    </row>
    <row r="12" spans="1:20" ht="25.5">
      <c r="A12" s="35"/>
      <c r="B12" s="35"/>
      <c r="C12" s="35" t="s">
        <v>63</v>
      </c>
      <c r="D12" s="208" t="s">
        <v>25</v>
      </c>
      <c r="E12" s="209" t="s">
        <v>54</v>
      </c>
      <c r="F12" s="210" t="s">
        <v>194</v>
      </c>
      <c r="G12" s="146">
        <v>2400</v>
      </c>
      <c r="H12" s="141">
        <v>6000</v>
      </c>
      <c r="I12" s="140"/>
      <c r="J12" s="138"/>
      <c r="K12" s="174"/>
      <c r="L12" s="41"/>
      <c r="M12" s="32">
        <f t="shared" si="0"/>
        <v>2400</v>
      </c>
      <c r="N12" s="38">
        <f t="shared" si="1"/>
        <v>0</v>
      </c>
      <c r="O12" s="32">
        <f t="shared" si="2"/>
        <v>0</v>
      </c>
      <c r="P12" s="38">
        <f t="shared" si="3"/>
        <v>0</v>
      </c>
      <c r="Q12" s="32">
        <f t="shared" si="4"/>
        <v>0</v>
      </c>
      <c r="R12" s="71"/>
      <c r="S12" s="8">
        <f t="shared" si="5"/>
        <v>0</v>
      </c>
      <c r="T12" s="8">
        <f t="shared" si="6"/>
        <v>2400</v>
      </c>
    </row>
    <row r="13" spans="1:20" ht="12.75">
      <c r="A13" s="35"/>
      <c r="B13" s="35"/>
      <c r="C13" s="35" t="s">
        <v>63</v>
      </c>
      <c r="D13" s="208" t="s">
        <v>25</v>
      </c>
      <c r="E13" s="209" t="s">
        <v>54</v>
      </c>
      <c r="F13" s="210" t="s">
        <v>239</v>
      </c>
      <c r="G13" s="146">
        <v>2400</v>
      </c>
      <c r="H13" s="141">
        <v>6000</v>
      </c>
      <c r="I13" s="140"/>
      <c r="J13" s="138"/>
      <c r="K13" s="174"/>
      <c r="L13" s="41"/>
      <c r="M13" s="32">
        <f t="shared" si="0"/>
        <v>2400</v>
      </c>
      <c r="N13" s="38">
        <f t="shared" si="1"/>
        <v>0</v>
      </c>
      <c r="O13" s="32">
        <f t="shared" si="2"/>
        <v>0</v>
      </c>
      <c r="P13" s="38">
        <f t="shared" si="3"/>
        <v>0</v>
      </c>
      <c r="Q13" s="32">
        <f t="shared" si="4"/>
        <v>0</v>
      </c>
      <c r="R13" s="71"/>
      <c r="S13" s="8">
        <f t="shared" si="5"/>
        <v>0</v>
      </c>
      <c r="T13" s="8">
        <f t="shared" si="6"/>
        <v>2400</v>
      </c>
    </row>
    <row r="14" spans="3:20" ht="25.5">
      <c r="C14" t="s">
        <v>63</v>
      </c>
      <c r="D14" s="157" t="s">
        <v>25</v>
      </c>
      <c r="E14" s="44" t="s">
        <v>54</v>
      </c>
      <c r="F14" s="145" t="s">
        <v>195</v>
      </c>
      <c r="G14" s="146">
        <v>1200</v>
      </c>
      <c r="H14" s="19">
        <v>6920</v>
      </c>
      <c r="I14" s="12">
        <v>2640</v>
      </c>
      <c r="J14" s="10"/>
      <c r="K14" s="174"/>
      <c r="L14" s="41"/>
      <c r="M14" s="32">
        <f t="shared" si="0"/>
        <v>1200</v>
      </c>
      <c r="N14" s="38">
        <f t="shared" si="1"/>
        <v>0</v>
      </c>
      <c r="O14" s="32">
        <f t="shared" si="2"/>
        <v>0</v>
      </c>
      <c r="P14" s="38">
        <f t="shared" si="3"/>
        <v>0</v>
      </c>
      <c r="Q14" s="32">
        <f t="shared" si="4"/>
        <v>0</v>
      </c>
      <c r="R14" s="71"/>
      <c r="S14" s="8">
        <f t="shared" si="5"/>
        <v>0</v>
      </c>
      <c r="T14" s="8">
        <f t="shared" si="6"/>
        <v>1200</v>
      </c>
    </row>
    <row r="15" spans="3:20" ht="25.5">
      <c r="C15" t="s">
        <v>63</v>
      </c>
      <c r="D15" s="157" t="s">
        <v>29</v>
      </c>
      <c r="E15" s="44" t="s">
        <v>54</v>
      </c>
      <c r="F15" s="145" t="s">
        <v>499</v>
      </c>
      <c r="G15" s="12">
        <v>4000</v>
      </c>
      <c r="H15" s="19"/>
      <c r="I15" s="12"/>
      <c r="J15" s="10"/>
      <c r="K15" s="174"/>
      <c r="L15" s="41"/>
      <c r="M15" s="32">
        <f t="shared" si="0"/>
        <v>0</v>
      </c>
      <c r="N15" s="38">
        <f t="shared" si="1"/>
        <v>0</v>
      </c>
      <c r="O15" s="32">
        <f t="shared" si="2"/>
        <v>0</v>
      </c>
      <c r="P15" s="38">
        <f t="shared" si="3"/>
        <v>0</v>
      </c>
      <c r="Q15" s="32">
        <f t="shared" si="4"/>
        <v>4000</v>
      </c>
      <c r="R15" s="71"/>
      <c r="S15" s="8">
        <f t="shared" si="5"/>
        <v>0</v>
      </c>
      <c r="T15" s="8">
        <f t="shared" si="6"/>
        <v>4000</v>
      </c>
    </row>
    <row r="16" spans="3:20" ht="25.5">
      <c r="C16" t="s">
        <v>63</v>
      </c>
      <c r="D16" s="157" t="s">
        <v>29</v>
      </c>
      <c r="E16" s="44" t="s">
        <v>54</v>
      </c>
      <c r="F16" s="349" t="s">
        <v>533</v>
      </c>
      <c r="G16" s="12">
        <v>46165</v>
      </c>
      <c r="H16" s="19"/>
      <c r="I16" s="12"/>
      <c r="J16" s="10"/>
      <c r="K16" s="174"/>
      <c r="L16" s="41"/>
      <c r="M16" s="32">
        <f t="shared" si="0"/>
        <v>0</v>
      </c>
      <c r="N16" s="38">
        <f t="shared" si="1"/>
        <v>0</v>
      </c>
      <c r="O16" s="32">
        <f t="shared" si="2"/>
        <v>0</v>
      </c>
      <c r="P16" s="38">
        <f t="shared" si="3"/>
        <v>0</v>
      </c>
      <c r="Q16" s="32">
        <f t="shared" si="4"/>
        <v>46165</v>
      </c>
      <c r="R16" s="71"/>
      <c r="S16" s="8">
        <f t="shared" si="5"/>
        <v>0</v>
      </c>
      <c r="T16" s="8">
        <f t="shared" si="6"/>
        <v>46165</v>
      </c>
    </row>
    <row r="17" spans="4:20" ht="12.75">
      <c r="D17" s="157"/>
      <c r="G17" s="12"/>
      <c r="H17" s="19"/>
      <c r="I17" s="12"/>
      <c r="J17" s="10"/>
      <c r="K17" s="174"/>
      <c r="L17" s="41"/>
      <c r="M17" s="32">
        <f t="shared" si="0"/>
        <v>0</v>
      </c>
      <c r="N17" s="38">
        <f t="shared" si="1"/>
        <v>0</v>
      </c>
      <c r="O17" s="32">
        <f t="shared" si="2"/>
        <v>0</v>
      </c>
      <c r="P17" s="38">
        <f t="shared" si="3"/>
        <v>0</v>
      </c>
      <c r="Q17" s="32">
        <f t="shared" si="4"/>
        <v>0</v>
      </c>
      <c r="R17" s="71"/>
      <c r="S17" s="8">
        <f t="shared" si="5"/>
        <v>0</v>
      </c>
      <c r="T17" s="8">
        <f t="shared" si="6"/>
        <v>0</v>
      </c>
    </row>
    <row r="18" spans="2:20" ht="12.75">
      <c r="B18" t="s">
        <v>204</v>
      </c>
      <c r="D18" s="157"/>
      <c r="F18" s="153" t="s">
        <v>240</v>
      </c>
      <c r="G18" s="12"/>
      <c r="H18" s="19"/>
      <c r="I18" s="12"/>
      <c r="J18" s="10"/>
      <c r="K18" s="174"/>
      <c r="L18" s="41"/>
      <c r="M18" s="32">
        <f t="shared" si="0"/>
        <v>0</v>
      </c>
      <c r="N18" s="38">
        <f t="shared" si="1"/>
        <v>0</v>
      </c>
      <c r="O18" s="32">
        <f t="shared" si="2"/>
        <v>0</v>
      </c>
      <c r="P18" s="38">
        <f t="shared" si="3"/>
        <v>0</v>
      </c>
      <c r="Q18" s="32">
        <f t="shared" si="4"/>
        <v>0</v>
      </c>
      <c r="R18" s="71"/>
      <c r="S18" s="8">
        <f t="shared" si="5"/>
        <v>0</v>
      </c>
      <c r="T18" s="8">
        <f t="shared" si="6"/>
        <v>0</v>
      </c>
    </row>
    <row r="19" spans="3:20" ht="25.5">
      <c r="C19" t="s">
        <v>63</v>
      </c>
      <c r="D19" s="157" t="s">
        <v>25</v>
      </c>
      <c r="E19" s="44" t="s">
        <v>54</v>
      </c>
      <c r="F19" s="349" t="s">
        <v>531</v>
      </c>
      <c r="G19" s="143">
        <v>6812</v>
      </c>
      <c r="H19" s="19"/>
      <c r="I19" s="12"/>
      <c r="J19" s="10"/>
      <c r="K19" s="174"/>
      <c r="L19" s="41"/>
      <c r="M19" s="32">
        <f t="shared" si="0"/>
        <v>6812</v>
      </c>
      <c r="N19" s="38">
        <f t="shared" si="1"/>
        <v>0</v>
      </c>
      <c r="O19" s="32">
        <f t="shared" si="2"/>
        <v>0</v>
      </c>
      <c r="P19" s="38">
        <f t="shared" si="3"/>
        <v>0</v>
      </c>
      <c r="Q19" s="32">
        <f t="shared" si="4"/>
        <v>0</v>
      </c>
      <c r="R19" s="71"/>
      <c r="S19" s="8">
        <f t="shared" si="5"/>
        <v>0</v>
      </c>
      <c r="T19" s="8">
        <f t="shared" si="6"/>
        <v>6812</v>
      </c>
    </row>
    <row r="20" spans="3:20" ht="12.75">
      <c r="C20" t="s">
        <v>63</v>
      </c>
      <c r="D20" s="157" t="s">
        <v>25</v>
      </c>
      <c r="E20" s="44" t="s">
        <v>54</v>
      </c>
      <c r="F20" s="145" t="s">
        <v>241</v>
      </c>
      <c r="G20" s="143">
        <v>1200</v>
      </c>
      <c r="H20" s="19"/>
      <c r="I20" s="12"/>
      <c r="J20" s="10"/>
      <c r="K20" s="174"/>
      <c r="L20" s="41"/>
      <c r="M20" s="32">
        <f t="shared" si="0"/>
        <v>1200</v>
      </c>
      <c r="N20" s="38">
        <f t="shared" si="1"/>
        <v>0</v>
      </c>
      <c r="O20" s="32">
        <f t="shared" si="2"/>
        <v>0</v>
      </c>
      <c r="P20" s="38">
        <f t="shared" si="3"/>
        <v>0</v>
      </c>
      <c r="Q20" s="32">
        <f t="shared" si="4"/>
        <v>0</v>
      </c>
      <c r="R20" s="71"/>
      <c r="S20" s="8">
        <f t="shared" si="5"/>
        <v>0</v>
      </c>
      <c r="T20" s="8">
        <f t="shared" si="6"/>
        <v>1200</v>
      </c>
    </row>
    <row r="21" spans="3:20" ht="12.75">
      <c r="C21" t="s">
        <v>63</v>
      </c>
      <c r="D21" s="157" t="s">
        <v>25</v>
      </c>
      <c r="E21" s="44" t="s">
        <v>54</v>
      </c>
      <c r="F21" s="145" t="s">
        <v>242</v>
      </c>
      <c r="G21" s="143">
        <v>2000</v>
      </c>
      <c r="H21" s="19"/>
      <c r="I21" s="12"/>
      <c r="J21" s="10"/>
      <c r="K21" s="174"/>
      <c r="L21" s="41"/>
      <c r="M21" s="32">
        <f t="shared" si="0"/>
        <v>2000</v>
      </c>
      <c r="N21" s="38">
        <f t="shared" si="1"/>
        <v>0</v>
      </c>
      <c r="O21" s="32">
        <f t="shared" si="2"/>
        <v>0</v>
      </c>
      <c r="P21" s="38">
        <f t="shared" si="3"/>
        <v>0</v>
      </c>
      <c r="Q21" s="32">
        <f t="shared" si="4"/>
        <v>0</v>
      </c>
      <c r="R21" s="71"/>
      <c r="S21" s="8">
        <f t="shared" si="5"/>
        <v>0</v>
      </c>
      <c r="T21" s="8">
        <f t="shared" si="6"/>
        <v>2000</v>
      </c>
    </row>
    <row r="22" spans="3:20" ht="25.5">
      <c r="C22" t="s">
        <v>63</v>
      </c>
      <c r="D22" s="157" t="s">
        <v>25</v>
      </c>
      <c r="E22" s="44" t="s">
        <v>54</v>
      </c>
      <c r="F22" s="145" t="s">
        <v>243</v>
      </c>
      <c r="G22" s="147">
        <v>2752</v>
      </c>
      <c r="H22" s="19">
        <v>14000</v>
      </c>
      <c r="I22" s="12"/>
      <c r="J22" s="10"/>
      <c r="K22" s="174"/>
      <c r="L22" s="41"/>
      <c r="M22" s="32">
        <f t="shared" si="0"/>
        <v>2752</v>
      </c>
      <c r="N22" s="38">
        <f t="shared" si="1"/>
        <v>0</v>
      </c>
      <c r="O22" s="32">
        <f t="shared" si="2"/>
        <v>0</v>
      </c>
      <c r="P22" s="38">
        <f t="shared" si="3"/>
        <v>0</v>
      </c>
      <c r="Q22" s="32">
        <f t="shared" si="4"/>
        <v>0</v>
      </c>
      <c r="R22" s="71"/>
      <c r="S22" s="8">
        <f t="shared" si="5"/>
        <v>0</v>
      </c>
      <c r="T22" s="8">
        <f t="shared" si="6"/>
        <v>2752</v>
      </c>
    </row>
    <row r="23" spans="3:20" ht="12.75">
      <c r="C23" t="s">
        <v>63</v>
      </c>
      <c r="D23" s="157" t="s">
        <v>28</v>
      </c>
      <c r="E23" s="44" t="s">
        <v>54</v>
      </c>
      <c r="F23" s="145" t="s">
        <v>529</v>
      </c>
      <c r="G23" s="140">
        <v>18993</v>
      </c>
      <c r="H23" s="19"/>
      <c r="I23" s="12"/>
      <c r="J23" s="10"/>
      <c r="K23" s="19"/>
      <c r="L23" s="41"/>
      <c r="M23" s="32">
        <f>IF(D23="Personnel",G23,0)</f>
        <v>0</v>
      </c>
      <c r="N23" s="38">
        <f>IF(D23="Hardware",G23,0)</f>
        <v>0</v>
      </c>
      <c r="O23" s="32">
        <f>IF(D23="software",G23,0)</f>
        <v>0</v>
      </c>
      <c r="P23" s="38">
        <f>IF(D23="contractual services",G23,0)</f>
        <v>18993</v>
      </c>
      <c r="Q23" s="32">
        <f>IF(D23="Other NPS",G23,0)</f>
        <v>0</v>
      </c>
      <c r="R23" s="71"/>
      <c r="S23" s="8">
        <f>IF(E23="yes",G23,0)</f>
        <v>0</v>
      </c>
      <c r="T23" s="8">
        <f>IF(E23="no",G23,0)</f>
        <v>18993</v>
      </c>
    </row>
    <row r="24" spans="3:20" ht="25.5">
      <c r="C24" t="s">
        <v>63</v>
      </c>
      <c r="D24" s="157" t="s">
        <v>29</v>
      </c>
      <c r="E24" s="44" t="s">
        <v>54</v>
      </c>
      <c r="F24" s="349" t="s">
        <v>535</v>
      </c>
      <c r="G24" s="12">
        <v>10000</v>
      </c>
      <c r="H24" s="19"/>
      <c r="I24" s="12"/>
      <c r="J24" s="10"/>
      <c r="K24" s="174"/>
      <c r="L24" s="41"/>
      <c r="M24" s="32">
        <f t="shared" si="0"/>
        <v>0</v>
      </c>
      <c r="N24" s="38">
        <f t="shared" si="1"/>
        <v>0</v>
      </c>
      <c r="O24" s="32">
        <f t="shared" si="2"/>
        <v>0</v>
      </c>
      <c r="P24" s="38">
        <f t="shared" si="3"/>
        <v>0</v>
      </c>
      <c r="Q24" s="32">
        <f t="shared" si="4"/>
        <v>10000</v>
      </c>
      <c r="R24" s="71"/>
      <c r="S24" s="8">
        <f t="shared" si="5"/>
        <v>0</v>
      </c>
      <c r="T24" s="8">
        <f t="shared" si="6"/>
        <v>10000</v>
      </c>
    </row>
    <row r="25" spans="4:20" ht="12.75">
      <c r="D25" s="157"/>
      <c r="G25" s="12"/>
      <c r="H25" s="19"/>
      <c r="I25" s="12"/>
      <c r="J25" s="10"/>
      <c r="K25" s="174"/>
      <c r="L25" s="41"/>
      <c r="M25" s="32">
        <f t="shared" si="0"/>
        <v>0</v>
      </c>
      <c r="N25" s="38">
        <f t="shared" si="1"/>
        <v>0</v>
      </c>
      <c r="O25" s="32">
        <f t="shared" si="2"/>
        <v>0</v>
      </c>
      <c r="P25" s="38">
        <f t="shared" si="3"/>
        <v>0</v>
      </c>
      <c r="Q25" s="32">
        <f t="shared" si="4"/>
        <v>0</v>
      </c>
      <c r="R25" s="71"/>
      <c r="S25" s="8">
        <f t="shared" si="5"/>
        <v>0</v>
      </c>
      <c r="T25" s="8">
        <f t="shared" si="6"/>
        <v>0</v>
      </c>
    </row>
    <row r="26" spans="2:20" ht="25.5">
      <c r="B26" t="s">
        <v>204</v>
      </c>
      <c r="D26" s="157"/>
      <c r="F26" s="153" t="s">
        <v>296</v>
      </c>
      <c r="G26" s="12"/>
      <c r="H26" s="19"/>
      <c r="I26" s="12"/>
      <c r="J26" s="10"/>
      <c r="K26" s="174"/>
      <c r="L26" s="41"/>
      <c r="M26" s="32">
        <f t="shared" si="0"/>
        <v>0</v>
      </c>
      <c r="N26" s="38">
        <f t="shared" si="1"/>
        <v>0</v>
      </c>
      <c r="O26" s="32">
        <f t="shared" si="2"/>
        <v>0</v>
      </c>
      <c r="P26" s="38">
        <f t="shared" si="3"/>
        <v>0</v>
      </c>
      <c r="Q26" s="32">
        <f t="shared" si="4"/>
        <v>0</v>
      </c>
      <c r="R26" s="71"/>
      <c r="S26" s="8">
        <f t="shared" si="5"/>
        <v>0</v>
      </c>
      <c r="T26" s="8">
        <f t="shared" si="6"/>
        <v>0</v>
      </c>
    </row>
    <row r="27" spans="3:20" ht="12.75">
      <c r="C27" t="s">
        <v>63</v>
      </c>
      <c r="D27" s="157" t="s">
        <v>25</v>
      </c>
      <c r="E27" s="44" t="s">
        <v>54</v>
      </c>
      <c r="F27" s="145" t="s">
        <v>297</v>
      </c>
      <c r="G27" s="147">
        <v>800</v>
      </c>
      <c r="H27" s="19"/>
      <c r="I27" s="12"/>
      <c r="J27" s="10"/>
      <c r="K27" s="174"/>
      <c r="L27" s="41"/>
      <c r="M27" s="32">
        <f t="shared" si="0"/>
        <v>800</v>
      </c>
      <c r="N27" s="38">
        <f t="shared" si="1"/>
        <v>0</v>
      </c>
      <c r="O27" s="32">
        <f t="shared" si="2"/>
        <v>0</v>
      </c>
      <c r="P27" s="38">
        <f t="shared" si="3"/>
        <v>0</v>
      </c>
      <c r="Q27" s="32">
        <f t="shared" si="4"/>
        <v>0</v>
      </c>
      <c r="R27" s="71"/>
      <c r="S27" s="8">
        <f t="shared" si="5"/>
        <v>0</v>
      </c>
      <c r="T27" s="8">
        <f t="shared" si="6"/>
        <v>800</v>
      </c>
    </row>
    <row r="28" spans="3:20" ht="12.75">
      <c r="C28" t="s">
        <v>63</v>
      </c>
      <c r="D28" s="157" t="s">
        <v>25</v>
      </c>
      <c r="E28" s="44" t="s">
        <v>54</v>
      </c>
      <c r="F28" s="145" t="s">
        <v>298</v>
      </c>
      <c r="G28" s="143">
        <v>1200</v>
      </c>
      <c r="H28" s="19"/>
      <c r="I28" s="12"/>
      <c r="J28" s="10"/>
      <c r="K28" s="174"/>
      <c r="L28" s="41"/>
      <c r="M28" s="32">
        <f t="shared" si="0"/>
        <v>1200</v>
      </c>
      <c r="N28" s="38">
        <f t="shared" si="1"/>
        <v>0</v>
      </c>
      <c r="O28" s="32">
        <f t="shared" si="2"/>
        <v>0</v>
      </c>
      <c r="P28" s="38">
        <f t="shared" si="3"/>
        <v>0</v>
      </c>
      <c r="Q28" s="32">
        <f t="shared" si="4"/>
        <v>0</v>
      </c>
      <c r="R28" s="71"/>
      <c r="S28" s="8">
        <f t="shared" si="5"/>
        <v>0</v>
      </c>
      <c r="T28" s="8">
        <f t="shared" si="6"/>
        <v>1200</v>
      </c>
    </row>
    <row r="29" spans="3:20" ht="12.75">
      <c r="C29" t="s">
        <v>63</v>
      </c>
      <c r="D29" s="157" t="s">
        <v>25</v>
      </c>
      <c r="E29" s="44" t="s">
        <v>54</v>
      </c>
      <c r="F29" s="145" t="s">
        <v>299</v>
      </c>
      <c r="G29" s="143">
        <v>1200</v>
      </c>
      <c r="H29" s="19"/>
      <c r="I29" s="12"/>
      <c r="J29" s="10"/>
      <c r="K29" s="174"/>
      <c r="L29" s="41"/>
      <c r="M29" s="32">
        <f t="shared" si="0"/>
        <v>1200</v>
      </c>
      <c r="N29" s="38">
        <f t="shared" si="1"/>
        <v>0</v>
      </c>
      <c r="O29" s="32">
        <f t="shared" si="2"/>
        <v>0</v>
      </c>
      <c r="P29" s="38">
        <f t="shared" si="3"/>
        <v>0</v>
      </c>
      <c r="Q29" s="32">
        <f t="shared" si="4"/>
        <v>0</v>
      </c>
      <c r="R29" s="71"/>
      <c r="S29" s="8">
        <f t="shared" si="5"/>
        <v>0</v>
      </c>
      <c r="T29" s="8">
        <f t="shared" si="6"/>
        <v>1200</v>
      </c>
    </row>
    <row r="30" spans="3:20" ht="12.75">
      <c r="C30" t="s">
        <v>63</v>
      </c>
      <c r="D30" s="157" t="s">
        <v>25</v>
      </c>
      <c r="E30" s="44" t="s">
        <v>54</v>
      </c>
      <c r="F30" s="145" t="s">
        <v>300</v>
      </c>
      <c r="G30" s="143">
        <v>2000</v>
      </c>
      <c r="H30" s="19"/>
      <c r="I30" s="12"/>
      <c r="J30" s="10"/>
      <c r="K30" s="174"/>
      <c r="L30" s="41"/>
      <c r="M30" s="32">
        <f t="shared" si="0"/>
        <v>2000</v>
      </c>
      <c r="N30" s="38">
        <f t="shared" si="1"/>
        <v>0</v>
      </c>
      <c r="O30" s="32">
        <f t="shared" si="2"/>
        <v>0</v>
      </c>
      <c r="P30" s="38">
        <f t="shared" si="3"/>
        <v>0</v>
      </c>
      <c r="Q30" s="32">
        <f t="shared" si="4"/>
        <v>0</v>
      </c>
      <c r="R30" s="71"/>
      <c r="S30" s="8">
        <f t="shared" si="5"/>
        <v>0</v>
      </c>
      <c r="T30" s="8">
        <f t="shared" si="6"/>
        <v>2000</v>
      </c>
    </row>
    <row r="31" spans="3:20" ht="25.5">
      <c r="C31" t="s">
        <v>63</v>
      </c>
      <c r="D31" s="157" t="s">
        <v>25</v>
      </c>
      <c r="E31" s="44" t="s">
        <v>54</v>
      </c>
      <c r="F31" s="145" t="s">
        <v>301</v>
      </c>
      <c r="G31" s="143">
        <v>2000</v>
      </c>
      <c r="H31" s="19">
        <v>4800</v>
      </c>
      <c r="I31" s="12"/>
      <c r="J31" s="10"/>
      <c r="K31" s="174"/>
      <c r="L31" s="41"/>
      <c r="M31" s="32">
        <f t="shared" si="0"/>
        <v>2000</v>
      </c>
      <c r="N31" s="38">
        <f t="shared" si="1"/>
        <v>0</v>
      </c>
      <c r="O31" s="32">
        <f t="shared" si="2"/>
        <v>0</v>
      </c>
      <c r="P31" s="38">
        <f t="shared" si="3"/>
        <v>0</v>
      </c>
      <c r="Q31" s="32">
        <f t="shared" si="4"/>
        <v>0</v>
      </c>
      <c r="R31" s="71"/>
      <c r="S31" s="8">
        <f t="shared" si="5"/>
        <v>0</v>
      </c>
      <c r="T31" s="8">
        <f t="shared" si="6"/>
        <v>2000</v>
      </c>
    </row>
    <row r="32" spans="7:20" ht="12.75">
      <c r="G32" s="12"/>
      <c r="H32" s="19"/>
      <c r="I32" s="12"/>
      <c r="J32" s="10"/>
      <c r="K32" s="174"/>
      <c r="L32" s="41"/>
      <c r="M32" s="32">
        <f t="shared" si="0"/>
        <v>0</v>
      </c>
      <c r="N32" s="38">
        <f t="shared" si="1"/>
        <v>0</v>
      </c>
      <c r="O32" s="32">
        <f t="shared" si="2"/>
        <v>0</v>
      </c>
      <c r="P32" s="38">
        <f t="shared" si="3"/>
        <v>0</v>
      </c>
      <c r="Q32" s="32">
        <f t="shared" si="4"/>
        <v>0</v>
      </c>
      <c r="R32" s="71"/>
      <c r="S32" s="8">
        <f t="shared" si="5"/>
        <v>0</v>
      </c>
      <c r="T32" s="8">
        <f t="shared" si="6"/>
        <v>0</v>
      </c>
    </row>
    <row r="33" spans="7:20" ht="12.75">
      <c r="G33" s="12"/>
      <c r="H33" s="19"/>
      <c r="I33" s="12"/>
      <c r="J33" s="10"/>
      <c r="K33" s="174"/>
      <c r="L33" s="41"/>
      <c r="M33" s="32">
        <f aca="true" t="shared" si="7" ref="M33:M57">IF(D33="Personnel",G33,0)</f>
        <v>0</v>
      </c>
      <c r="N33" s="38">
        <f aca="true" t="shared" si="8" ref="N33:N57">IF(D33="Hardware",G33,0)</f>
        <v>0</v>
      </c>
      <c r="O33" s="32">
        <f aca="true" t="shared" si="9" ref="O33:O57">IF(D33="software",G33,0)</f>
        <v>0</v>
      </c>
      <c r="P33" s="38">
        <f aca="true" t="shared" si="10" ref="P33:P57">IF(D33="contractual services",G33,0)</f>
        <v>0</v>
      </c>
      <c r="Q33" s="32">
        <f aca="true" t="shared" si="11" ref="Q33:Q57">IF(D33="Other NPS",G33,0)</f>
        <v>0</v>
      </c>
      <c r="R33" s="71"/>
      <c r="S33" s="8">
        <f aca="true" t="shared" si="12" ref="S33:S57">IF(E33="yes",G33,0)</f>
        <v>0</v>
      </c>
      <c r="T33" s="8">
        <f aca="true" t="shared" si="13" ref="T33:T57">IF(E33="no",G33,0)</f>
        <v>0</v>
      </c>
    </row>
    <row r="34" spans="3:20" ht="13.5" thickBot="1">
      <c r="C34" s="14" t="s">
        <v>66</v>
      </c>
      <c r="G34" s="24"/>
      <c r="H34" s="25"/>
      <c r="I34" s="24"/>
      <c r="J34" s="26"/>
      <c r="K34" s="174"/>
      <c r="L34" s="41"/>
      <c r="M34" s="32">
        <f t="shared" si="7"/>
        <v>0</v>
      </c>
      <c r="N34" s="38">
        <f t="shared" si="8"/>
        <v>0</v>
      </c>
      <c r="O34" s="32">
        <f t="shared" si="9"/>
        <v>0</v>
      </c>
      <c r="P34" s="38">
        <f t="shared" si="10"/>
        <v>0</v>
      </c>
      <c r="Q34" s="32">
        <f t="shared" si="11"/>
        <v>0</v>
      </c>
      <c r="R34" s="71"/>
      <c r="S34" s="8">
        <f t="shared" si="12"/>
        <v>0</v>
      </c>
      <c r="T34" s="8">
        <f t="shared" si="13"/>
        <v>0</v>
      </c>
    </row>
    <row r="35" spans="3:20" ht="26.25" thickTop="1">
      <c r="C35" s="14"/>
      <c r="E35" s="133" t="s">
        <v>15</v>
      </c>
      <c r="F35" s="207" t="str">
        <f>A9</f>
        <v>Milestone #1 Governance and Project Management </v>
      </c>
      <c r="G35" s="12">
        <f>SUM(G9:G34)</f>
        <v>106422</v>
      </c>
      <c r="H35" s="19">
        <f>SUM(H11:H34)</f>
        <v>48835</v>
      </c>
      <c r="I35" s="12">
        <f>SUM(I9:I34)</f>
        <v>2640</v>
      </c>
      <c r="J35" s="10">
        <f>SUM(J9:J34)</f>
        <v>0</v>
      </c>
      <c r="K35" s="174"/>
      <c r="L35" s="41"/>
      <c r="M35" s="32">
        <f t="shared" si="7"/>
        <v>0</v>
      </c>
      <c r="N35" s="38">
        <f t="shared" si="8"/>
        <v>0</v>
      </c>
      <c r="O35" s="32">
        <f t="shared" si="9"/>
        <v>0</v>
      </c>
      <c r="P35" s="38">
        <f t="shared" si="10"/>
        <v>0</v>
      </c>
      <c r="Q35" s="32">
        <f t="shared" si="11"/>
        <v>0</v>
      </c>
      <c r="R35" s="71"/>
      <c r="S35" s="8">
        <f t="shared" si="12"/>
        <v>0</v>
      </c>
      <c r="T35" s="8">
        <f t="shared" si="13"/>
        <v>0</v>
      </c>
    </row>
    <row r="36" spans="3:20" ht="12.75">
      <c r="C36" s="14"/>
      <c r="G36" s="12"/>
      <c r="H36" s="19"/>
      <c r="I36" s="12"/>
      <c r="J36" s="10"/>
      <c r="K36" s="174"/>
      <c r="L36" s="41"/>
      <c r="M36" s="32">
        <f t="shared" si="7"/>
        <v>0</v>
      </c>
      <c r="N36" s="38">
        <f t="shared" si="8"/>
        <v>0</v>
      </c>
      <c r="O36" s="32">
        <f t="shared" si="9"/>
        <v>0</v>
      </c>
      <c r="P36" s="38">
        <f t="shared" si="10"/>
        <v>0</v>
      </c>
      <c r="Q36" s="32">
        <f t="shared" si="11"/>
        <v>0</v>
      </c>
      <c r="R36" s="71"/>
      <c r="S36" s="8">
        <f t="shared" si="12"/>
        <v>0</v>
      </c>
      <c r="T36" s="8">
        <f t="shared" si="13"/>
        <v>0</v>
      </c>
    </row>
    <row r="37" spans="7:20" ht="12.75">
      <c r="G37" s="12"/>
      <c r="H37" s="19"/>
      <c r="I37" s="12"/>
      <c r="J37" s="10"/>
      <c r="K37" s="174"/>
      <c r="L37" s="41"/>
      <c r="M37" s="32">
        <f t="shared" si="7"/>
        <v>0</v>
      </c>
      <c r="N37" s="38">
        <f t="shared" si="8"/>
        <v>0</v>
      </c>
      <c r="O37" s="32">
        <f t="shared" si="9"/>
        <v>0</v>
      </c>
      <c r="P37" s="38">
        <f t="shared" si="10"/>
        <v>0</v>
      </c>
      <c r="Q37" s="32">
        <f t="shared" si="11"/>
        <v>0</v>
      </c>
      <c r="R37" s="71"/>
      <c r="S37" s="8">
        <f t="shared" si="12"/>
        <v>0</v>
      </c>
      <c r="T37" s="8">
        <f t="shared" si="13"/>
        <v>0</v>
      </c>
    </row>
    <row r="38" spans="1:20" ht="12.75">
      <c r="A38" s="7" t="s">
        <v>409</v>
      </c>
      <c r="D38" s="157"/>
      <c r="G38" s="12"/>
      <c r="H38" s="19"/>
      <c r="I38" s="12"/>
      <c r="J38" s="10"/>
      <c r="K38" s="174"/>
      <c r="L38" s="41"/>
      <c r="M38" s="32">
        <f t="shared" si="7"/>
        <v>0</v>
      </c>
      <c r="N38" s="38">
        <f t="shared" si="8"/>
        <v>0</v>
      </c>
      <c r="O38" s="32">
        <f t="shared" si="9"/>
        <v>0</v>
      </c>
      <c r="P38" s="38">
        <f t="shared" si="10"/>
        <v>0</v>
      </c>
      <c r="Q38" s="32">
        <f t="shared" si="11"/>
        <v>0</v>
      </c>
      <c r="R38" s="71"/>
      <c r="S38" s="8">
        <f t="shared" si="12"/>
        <v>0</v>
      </c>
      <c r="T38" s="8">
        <f t="shared" si="13"/>
        <v>0</v>
      </c>
    </row>
    <row r="39" spans="2:20" ht="38.25">
      <c r="B39" t="s">
        <v>201</v>
      </c>
      <c r="D39" s="157"/>
      <c r="F39" s="410" t="s">
        <v>218</v>
      </c>
      <c r="G39" s="10"/>
      <c r="H39" s="19"/>
      <c r="I39" s="12"/>
      <c r="J39" s="10"/>
      <c r="K39" s="174"/>
      <c r="L39" s="41"/>
      <c r="M39" s="32">
        <f t="shared" si="7"/>
        <v>0</v>
      </c>
      <c r="N39" s="38">
        <f t="shared" si="8"/>
        <v>0</v>
      </c>
      <c r="O39" s="32">
        <f t="shared" si="9"/>
        <v>0</v>
      </c>
      <c r="P39" s="38">
        <f t="shared" si="10"/>
        <v>0</v>
      </c>
      <c r="Q39" s="32">
        <f t="shared" si="11"/>
        <v>0</v>
      </c>
      <c r="R39" s="71"/>
      <c r="S39" s="8">
        <f t="shared" si="12"/>
        <v>0</v>
      </c>
      <c r="T39" s="8">
        <f t="shared" si="13"/>
        <v>0</v>
      </c>
    </row>
    <row r="40" spans="3:20" ht="25.5">
      <c r="C40" t="s">
        <v>63</v>
      </c>
      <c r="D40" s="157" t="s">
        <v>25</v>
      </c>
      <c r="E40" s="44" t="s">
        <v>54</v>
      </c>
      <c r="F40" s="386" t="s">
        <v>220</v>
      </c>
      <c r="G40" s="19">
        <v>400</v>
      </c>
      <c r="H40" s="12">
        <v>860</v>
      </c>
      <c r="I40" s="12"/>
      <c r="J40" s="10"/>
      <c r="K40" s="174"/>
      <c r="L40" s="41"/>
      <c r="M40" s="32">
        <f t="shared" si="7"/>
        <v>400</v>
      </c>
      <c r="N40" s="38">
        <f t="shared" si="8"/>
        <v>0</v>
      </c>
      <c r="O40" s="32">
        <f t="shared" si="9"/>
        <v>0</v>
      </c>
      <c r="P40" s="38">
        <f t="shared" si="10"/>
        <v>0</v>
      </c>
      <c r="Q40" s="32">
        <f t="shared" si="11"/>
        <v>0</v>
      </c>
      <c r="R40" s="71"/>
      <c r="S40" s="8">
        <f t="shared" si="12"/>
        <v>0</v>
      </c>
      <c r="T40" s="8">
        <f t="shared" si="13"/>
        <v>400</v>
      </c>
    </row>
    <row r="41" spans="1:20" ht="25.5">
      <c r="A41" s="215"/>
      <c r="B41" s="215"/>
      <c r="C41" s="215" t="s">
        <v>63</v>
      </c>
      <c r="D41" s="216" t="s">
        <v>25</v>
      </c>
      <c r="E41" s="217" t="s">
        <v>54</v>
      </c>
      <c r="F41" s="218" t="s">
        <v>347</v>
      </c>
      <c r="G41" s="277">
        <v>5375</v>
      </c>
      <c r="H41" s="233" t="s">
        <v>348</v>
      </c>
      <c r="I41" s="219"/>
      <c r="J41" s="221"/>
      <c r="K41" s="237"/>
      <c r="L41" s="41"/>
      <c r="M41" s="32">
        <f t="shared" si="7"/>
        <v>5375</v>
      </c>
      <c r="N41" s="38">
        <f t="shared" si="8"/>
        <v>0</v>
      </c>
      <c r="O41" s="32">
        <f t="shared" si="9"/>
        <v>0</v>
      </c>
      <c r="P41" s="38">
        <f t="shared" si="10"/>
        <v>0</v>
      </c>
      <c r="Q41" s="32">
        <f t="shared" si="11"/>
        <v>0</v>
      </c>
      <c r="R41" s="71"/>
      <c r="S41" s="8">
        <f t="shared" si="12"/>
        <v>0</v>
      </c>
      <c r="T41" s="8">
        <f t="shared" si="13"/>
        <v>5375</v>
      </c>
    </row>
    <row r="42" spans="1:20" ht="25.5">
      <c r="A42" s="35"/>
      <c r="B42" s="35"/>
      <c r="C42" s="35" t="s">
        <v>63</v>
      </c>
      <c r="D42" s="157" t="s">
        <v>25</v>
      </c>
      <c r="E42" s="44" t="s">
        <v>54</v>
      </c>
      <c r="F42" s="210" t="s">
        <v>349</v>
      </c>
      <c r="G42" s="143">
        <v>6400</v>
      </c>
      <c r="H42" s="187" t="s">
        <v>348</v>
      </c>
      <c r="I42" s="140"/>
      <c r="J42" s="138"/>
      <c r="K42" s="238"/>
      <c r="L42" s="41"/>
      <c r="M42" s="32">
        <f t="shared" si="7"/>
        <v>6400</v>
      </c>
      <c r="N42" s="38">
        <f t="shared" si="8"/>
        <v>0</v>
      </c>
      <c r="O42" s="32">
        <f t="shared" si="9"/>
        <v>0</v>
      </c>
      <c r="P42" s="38">
        <f t="shared" si="10"/>
        <v>0</v>
      </c>
      <c r="Q42" s="32">
        <f t="shared" si="11"/>
        <v>0</v>
      </c>
      <c r="R42" s="71"/>
      <c r="S42" s="8">
        <f t="shared" si="12"/>
        <v>0</v>
      </c>
      <c r="T42" s="8">
        <f t="shared" si="13"/>
        <v>6400</v>
      </c>
    </row>
    <row r="43" spans="4:20" ht="12.75">
      <c r="D43" s="157"/>
      <c r="G43" s="12"/>
      <c r="H43" s="19"/>
      <c r="I43" s="12"/>
      <c r="J43" s="10"/>
      <c r="K43" s="174"/>
      <c r="L43" s="41"/>
      <c r="M43" s="32">
        <f t="shared" si="7"/>
        <v>0</v>
      </c>
      <c r="N43" s="38">
        <f t="shared" si="8"/>
        <v>0</v>
      </c>
      <c r="O43" s="32">
        <f t="shared" si="9"/>
        <v>0</v>
      </c>
      <c r="P43" s="38">
        <f t="shared" si="10"/>
        <v>0</v>
      </c>
      <c r="Q43" s="32">
        <f t="shared" si="11"/>
        <v>0</v>
      </c>
      <c r="R43" s="71"/>
      <c r="S43" s="8">
        <f t="shared" si="12"/>
        <v>0</v>
      </c>
      <c r="T43" s="8">
        <f t="shared" si="13"/>
        <v>0</v>
      </c>
    </row>
    <row r="44" spans="2:20" ht="12.75">
      <c r="B44" t="s">
        <v>201</v>
      </c>
      <c r="D44" s="157"/>
      <c r="F44" s="158" t="s">
        <v>221</v>
      </c>
      <c r="G44" s="12"/>
      <c r="H44" s="19"/>
      <c r="I44" s="12"/>
      <c r="J44" s="10"/>
      <c r="K44" s="19"/>
      <c r="L44" s="41"/>
      <c r="M44" s="32">
        <f t="shared" si="7"/>
        <v>0</v>
      </c>
      <c r="N44" s="38">
        <f t="shared" si="8"/>
        <v>0</v>
      </c>
      <c r="O44" s="32">
        <f t="shared" si="9"/>
        <v>0</v>
      </c>
      <c r="P44" s="38">
        <f t="shared" si="10"/>
        <v>0</v>
      </c>
      <c r="Q44" s="32">
        <f t="shared" si="11"/>
        <v>0</v>
      </c>
      <c r="R44" s="71"/>
      <c r="S44" s="8">
        <f t="shared" si="12"/>
        <v>0</v>
      </c>
      <c r="T44" s="8">
        <f t="shared" si="13"/>
        <v>0</v>
      </c>
    </row>
    <row r="45" spans="3:20" s="149" customFormat="1" ht="38.25">
      <c r="C45" s="149" t="s">
        <v>63</v>
      </c>
      <c r="D45" s="175" t="s">
        <v>28</v>
      </c>
      <c r="E45" s="150" t="s">
        <v>54</v>
      </c>
      <c r="F45" s="271" t="s">
        <v>481</v>
      </c>
      <c r="G45" s="151">
        <v>6000</v>
      </c>
      <c r="H45" s="159"/>
      <c r="I45" s="151"/>
      <c r="J45" s="226"/>
      <c r="K45" s="159"/>
      <c r="L45" s="41"/>
      <c r="M45" s="32">
        <f t="shared" si="7"/>
        <v>0</v>
      </c>
      <c r="N45" s="38">
        <f t="shared" si="8"/>
        <v>0</v>
      </c>
      <c r="O45" s="32">
        <f t="shared" si="9"/>
        <v>0</v>
      </c>
      <c r="P45" s="38">
        <f t="shared" si="10"/>
        <v>6000</v>
      </c>
      <c r="Q45" s="32">
        <f t="shared" si="11"/>
        <v>0</v>
      </c>
      <c r="R45" s="71"/>
      <c r="S45" s="8">
        <f t="shared" si="12"/>
        <v>0</v>
      </c>
      <c r="T45" s="8">
        <f t="shared" si="13"/>
        <v>6000</v>
      </c>
    </row>
    <row r="46" spans="3:20" s="35" customFormat="1" ht="12.75">
      <c r="C46" s="35" t="s">
        <v>63</v>
      </c>
      <c r="D46" s="208" t="s">
        <v>25</v>
      </c>
      <c r="E46" s="209" t="s">
        <v>54</v>
      </c>
      <c r="F46" s="264" t="s">
        <v>482</v>
      </c>
      <c r="G46" s="143">
        <v>2000</v>
      </c>
      <c r="H46" s="35">
        <v>5148</v>
      </c>
      <c r="I46" s="140"/>
      <c r="J46" s="138"/>
      <c r="K46" s="188"/>
      <c r="L46" s="41"/>
      <c r="M46" s="32">
        <f t="shared" si="7"/>
        <v>2000</v>
      </c>
      <c r="N46" s="38">
        <f t="shared" si="8"/>
        <v>0</v>
      </c>
      <c r="O46" s="32">
        <f t="shared" si="9"/>
        <v>0</v>
      </c>
      <c r="P46" s="38">
        <f t="shared" si="10"/>
        <v>0</v>
      </c>
      <c r="Q46" s="32">
        <f t="shared" si="11"/>
        <v>0</v>
      </c>
      <c r="R46" s="71"/>
      <c r="S46" s="8">
        <f t="shared" si="12"/>
        <v>0</v>
      </c>
      <c r="T46" s="8">
        <f t="shared" si="13"/>
        <v>2000</v>
      </c>
    </row>
    <row r="47" spans="3:20" s="35" customFormat="1" ht="12.75">
      <c r="C47" s="35" t="s">
        <v>63</v>
      </c>
      <c r="D47" s="208" t="s">
        <v>25</v>
      </c>
      <c r="E47" s="209" t="s">
        <v>54</v>
      </c>
      <c r="F47" s="264" t="s">
        <v>483</v>
      </c>
      <c r="G47" s="267">
        <v>400</v>
      </c>
      <c r="I47" s="140"/>
      <c r="J47" s="138"/>
      <c r="K47" s="188"/>
      <c r="L47" s="41"/>
      <c r="M47" s="32">
        <f t="shared" si="7"/>
        <v>400</v>
      </c>
      <c r="N47" s="38">
        <f t="shared" si="8"/>
        <v>0</v>
      </c>
      <c r="O47" s="32">
        <f t="shared" si="9"/>
        <v>0</v>
      </c>
      <c r="P47" s="38">
        <f t="shared" si="10"/>
        <v>0</v>
      </c>
      <c r="Q47" s="32">
        <f t="shared" si="11"/>
        <v>0</v>
      </c>
      <c r="R47" s="71"/>
      <c r="S47" s="8">
        <f t="shared" si="12"/>
        <v>0</v>
      </c>
      <c r="T47" s="8">
        <f t="shared" si="13"/>
        <v>400</v>
      </c>
    </row>
    <row r="48" spans="3:20" s="149" customFormat="1" ht="38.25">
      <c r="C48" s="149" t="s">
        <v>63</v>
      </c>
      <c r="D48" s="175" t="s">
        <v>28</v>
      </c>
      <c r="E48" s="150" t="s">
        <v>54</v>
      </c>
      <c r="F48" s="271" t="s">
        <v>484</v>
      </c>
      <c r="G48" s="151">
        <v>1500</v>
      </c>
      <c r="H48" s="159"/>
      <c r="I48" s="151"/>
      <c r="J48" s="226"/>
      <c r="K48" s="272"/>
      <c r="L48" s="41"/>
      <c r="M48" s="32">
        <f t="shared" si="7"/>
        <v>0</v>
      </c>
      <c r="N48" s="38">
        <f t="shared" si="8"/>
        <v>0</v>
      </c>
      <c r="O48" s="32">
        <f t="shared" si="9"/>
        <v>0</v>
      </c>
      <c r="P48" s="38">
        <f t="shared" si="10"/>
        <v>1500</v>
      </c>
      <c r="Q48" s="32">
        <f t="shared" si="11"/>
        <v>0</v>
      </c>
      <c r="R48" s="71"/>
      <c r="S48" s="8">
        <f t="shared" si="12"/>
        <v>0</v>
      </c>
      <c r="T48" s="8">
        <f t="shared" si="13"/>
        <v>1500</v>
      </c>
    </row>
    <row r="49" spans="3:20" s="35" customFormat="1" ht="38.25">
      <c r="C49" s="35" t="s">
        <v>63</v>
      </c>
      <c r="D49" s="208" t="s">
        <v>25</v>
      </c>
      <c r="E49" s="209" t="s">
        <v>54</v>
      </c>
      <c r="F49" s="264" t="s">
        <v>485</v>
      </c>
      <c r="G49" s="143">
        <v>1200</v>
      </c>
      <c r="H49" s="141">
        <v>1000</v>
      </c>
      <c r="I49" s="140"/>
      <c r="J49" s="138"/>
      <c r="K49" s="188"/>
      <c r="L49" s="41"/>
      <c r="M49" s="32">
        <f t="shared" si="7"/>
        <v>1200</v>
      </c>
      <c r="N49" s="38">
        <f t="shared" si="8"/>
        <v>0</v>
      </c>
      <c r="O49" s="32">
        <f t="shared" si="9"/>
        <v>0</v>
      </c>
      <c r="P49" s="38">
        <f t="shared" si="10"/>
        <v>0</v>
      </c>
      <c r="Q49" s="32">
        <f t="shared" si="11"/>
        <v>0</v>
      </c>
      <c r="R49" s="71"/>
      <c r="S49" s="8">
        <f t="shared" si="12"/>
        <v>0</v>
      </c>
      <c r="T49" s="8">
        <f t="shared" si="13"/>
        <v>1200</v>
      </c>
    </row>
    <row r="50" spans="3:20" ht="12.75">
      <c r="C50" s="35" t="s">
        <v>63</v>
      </c>
      <c r="D50" s="157" t="s">
        <v>25</v>
      </c>
      <c r="E50" s="44" t="s">
        <v>54</v>
      </c>
      <c r="F50" s="265" t="s">
        <v>483</v>
      </c>
      <c r="G50" s="267">
        <v>200</v>
      </c>
      <c r="H50" s="19"/>
      <c r="I50" s="12"/>
      <c r="J50" s="10"/>
      <c r="K50" s="19"/>
      <c r="L50" s="41"/>
      <c r="M50" s="32">
        <f t="shared" si="7"/>
        <v>200</v>
      </c>
      <c r="N50" s="38">
        <f t="shared" si="8"/>
        <v>0</v>
      </c>
      <c r="O50" s="32">
        <f t="shared" si="9"/>
        <v>0</v>
      </c>
      <c r="P50" s="38">
        <f t="shared" si="10"/>
        <v>0</v>
      </c>
      <c r="Q50" s="32">
        <f t="shared" si="11"/>
        <v>0</v>
      </c>
      <c r="R50" s="71"/>
      <c r="S50" s="8">
        <f t="shared" si="12"/>
        <v>0</v>
      </c>
      <c r="T50" s="8">
        <f t="shared" si="13"/>
        <v>200</v>
      </c>
    </row>
    <row r="51" spans="4:20" ht="12.75">
      <c r="D51" s="157"/>
      <c r="G51" s="12"/>
      <c r="H51" s="19"/>
      <c r="I51" s="12"/>
      <c r="J51" s="10"/>
      <c r="K51" s="174"/>
      <c r="L51" s="41"/>
      <c r="M51" s="32">
        <f t="shared" si="7"/>
        <v>0</v>
      </c>
      <c r="N51" s="38">
        <f t="shared" si="8"/>
        <v>0</v>
      </c>
      <c r="O51" s="32">
        <f t="shared" si="9"/>
        <v>0</v>
      </c>
      <c r="P51" s="38">
        <f t="shared" si="10"/>
        <v>0</v>
      </c>
      <c r="Q51" s="32">
        <f t="shared" si="11"/>
        <v>0</v>
      </c>
      <c r="R51" s="71"/>
      <c r="S51" s="8">
        <f t="shared" si="12"/>
        <v>0</v>
      </c>
      <c r="T51" s="8">
        <f t="shared" si="13"/>
        <v>0</v>
      </c>
    </row>
    <row r="52" spans="4:20" ht="12.75">
      <c r="D52" s="157"/>
      <c r="G52" s="12"/>
      <c r="H52" s="19"/>
      <c r="I52" s="12"/>
      <c r="J52" s="10"/>
      <c r="K52" s="174"/>
      <c r="L52" s="41"/>
      <c r="M52" s="32">
        <f t="shared" si="7"/>
        <v>0</v>
      </c>
      <c r="N52" s="38">
        <f t="shared" si="8"/>
        <v>0</v>
      </c>
      <c r="O52" s="32">
        <f t="shared" si="9"/>
        <v>0</v>
      </c>
      <c r="P52" s="38">
        <f t="shared" si="10"/>
        <v>0</v>
      </c>
      <c r="Q52" s="32">
        <f t="shared" si="11"/>
        <v>0</v>
      </c>
      <c r="R52" s="71"/>
      <c r="S52" s="8">
        <f t="shared" si="12"/>
        <v>0</v>
      </c>
      <c r="T52" s="8">
        <f t="shared" si="13"/>
        <v>0</v>
      </c>
    </row>
    <row r="53" spans="1:20" ht="12.75">
      <c r="A53" s="7"/>
      <c r="D53" s="157"/>
      <c r="G53" s="12"/>
      <c r="H53" s="19"/>
      <c r="I53" s="12"/>
      <c r="J53" s="10"/>
      <c r="K53" s="174"/>
      <c r="L53" s="41"/>
      <c r="M53" s="32">
        <f t="shared" si="7"/>
        <v>0</v>
      </c>
      <c r="N53" s="38">
        <f t="shared" si="8"/>
        <v>0</v>
      </c>
      <c r="O53" s="32">
        <f t="shared" si="9"/>
        <v>0</v>
      </c>
      <c r="P53" s="38">
        <f t="shared" si="10"/>
        <v>0</v>
      </c>
      <c r="Q53" s="32">
        <f t="shared" si="11"/>
        <v>0</v>
      </c>
      <c r="R53" s="71"/>
      <c r="S53" s="8">
        <f t="shared" si="12"/>
        <v>0</v>
      </c>
      <c r="T53" s="8">
        <f t="shared" si="13"/>
        <v>0</v>
      </c>
    </row>
    <row r="54" spans="2:20" ht="12.75">
      <c r="B54" t="s">
        <v>201</v>
      </c>
      <c r="D54" s="157"/>
      <c r="F54" s="153" t="s">
        <v>357</v>
      </c>
      <c r="G54" s="12"/>
      <c r="H54" s="19"/>
      <c r="I54" s="12"/>
      <c r="J54" s="10"/>
      <c r="K54" s="174"/>
      <c r="L54" s="41"/>
      <c r="M54" s="32">
        <f t="shared" si="7"/>
        <v>0</v>
      </c>
      <c r="N54" s="38">
        <f t="shared" si="8"/>
        <v>0</v>
      </c>
      <c r="O54" s="32">
        <f t="shared" si="9"/>
        <v>0</v>
      </c>
      <c r="P54" s="38">
        <f t="shared" si="10"/>
        <v>0</v>
      </c>
      <c r="Q54" s="32">
        <f t="shared" si="11"/>
        <v>0</v>
      </c>
      <c r="R54" s="71"/>
      <c r="S54" s="8">
        <f t="shared" si="12"/>
        <v>0</v>
      </c>
      <c r="T54" s="8">
        <f t="shared" si="13"/>
        <v>0</v>
      </c>
    </row>
    <row r="55" spans="1:20" ht="25.5">
      <c r="A55" s="215"/>
      <c r="B55" s="215"/>
      <c r="C55" s="215" t="s">
        <v>63</v>
      </c>
      <c r="D55" s="216" t="s">
        <v>25</v>
      </c>
      <c r="E55" s="217" t="s">
        <v>54</v>
      </c>
      <c r="F55" s="218" t="s">
        <v>386</v>
      </c>
      <c r="G55" s="278">
        <v>22375</v>
      </c>
      <c r="H55" s="220">
        <v>11000</v>
      </c>
      <c r="I55" s="219"/>
      <c r="J55" s="221"/>
      <c r="K55" s="237"/>
      <c r="L55" s="41"/>
      <c r="M55" s="32">
        <f t="shared" si="7"/>
        <v>22375</v>
      </c>
      <c r="N55" s="38">
        <f t="shared" si="8"/>
        <v>0</v>
      </c>
      <c r="O55" s="32">
        <f t="shared" si="9"/>
        <v>0</v>
      </c>
      <c r="P55" s="38">
        <f t="shared" si="10"/>
        <v>0</v>
      </c>
      <c r="Q55" s="32">
        <f t="shared" si="11"/>
        <v>0</v>
      </c>
      <c r="R55" s="71"/>
      <c r="S55" s="8">
        <f t="shared" si="12"/>
        <v>0</v>
      </c>
      <c r="T55" s="8">
        <f t="shared" si="13"/>
        <v>22375</v>
      </c>
    </row>
    <row r="56" spans="4:20" ht="11.25" customHeight="1">
      <c r="D56" s="157"/>
      <c r="G56" s="12"/>
      <c r="H56" s="19"/>
      <c r="I56" s="12"/>
      <c r="J56" s="10"/>
      <c r="K56" s="174"/>
      <c r="L56" s="41"/>
      <c r="M56" s="32">
        <f t="shared" si="7"/>
        <v>0</v>
      </c>
      <c r="N56" s="38">
        <f t="shared" si="8"/>
        <v>0</v>
      </c>
      <c r="O56" s="32">
        <f t="shared" si="9"/>
        <v>0</v>
      </c>
      <c r="P56" s="38">
        <f t="shared" si="10"/>
        <v>0</v>
      </c>
      <c r="Q56" s="32">
        <f t="shared" si="11"/>
        <v>0</v>
      </c>
      <c r="R56" s="71"/>
      <c r="S56" s="8">
        <f t="shared" si="12"/>
        <v>0</v>
      </c>
      <c r="T56" s="8">
        <f t="shared" si="13"/>
        <v>0</v>
      </c>
    </row>
    <row r="57" spans="2:20" ht="25.5">
      <c r="B57" t="s">
        <v>204</v>
      </c>
      <c r="D57" s="157"/>
      <c r="F57" s="273" t="s">
        <v>410</v>
      </c>
      <c r="G57" s="140"/>
      <c r="H57" s="141"/>
      <c r="I57" s="140"/>
      <c r="J57" s="138"/>
      <c r="K57" s="19"/>
      <c r="L57" s="41"/>
      <c r="M57" s="32">
        <f t="shared" si="7"/>
        <v>0</v>
      </c>
      <c r="N57" s="38">
        <f t="shared" si="8"/>
        <v>0</v>
      </c>
      <c r="O57" s="32">
        <f t="shared" si="9"/>
        <v>0</v>
      </c>
      <c r="P57" s="38">
        <f t="shared" si="10"/>
        <v>0</v>
      </c>
      <c r="Q57" s="32">
        <f t="shared" si="11"/>
        <v>0</v>
      </c>
      <c r="R57" s="71"/>
      <c r="S57" s="8">
        <f t="shared" si="12"/>
        <v>0</v>
      </c>
      <c r="T57" s="8">
        <f t="shared" si="13"/>
        <v>0</v>
      </c>
    </row>
    <row r="58" spans="3:20" ht="12.75">
      <c r="C58" t="s">
        <v>63</v>
      </c>
      <c r="D58" s="157" t="s">
        <v>25</v>
      </c>
      <c r="E58" s="44" t="s">
        <v>54</v>
      </c>
      <c r="F58" s="210" t="s">
        <v>454</v>
      </c>
      <c r="G58" s="298"/>
      <c r="H58" s="141">
        <v>5904</v>
      </c>
      <c r="I58" s="140"/>
      <c r="J58" s="138"/>
      <c r="K58" s="19"/>
      <c r="L58" s="41"/>
      <c r="M58" s="32">
        <f aca="true" t="shared" si="14" ref="M58:M76">IF(D58="Personnel",G58,0)</f>
        <v>0</v>
      </c>
      <c r="N58" s="38">
        <f aca="true" t="shared" si="15" ref="N58:N76">IF(D58="Hardware",G58,0)</f>
        <v>0</v>
      </c>
      <c r="O58" s="32">
        <f aca="true" t="shared" si="16" ref="O58:O76">IF(D58="software",G58,0)</f>
        <v>0</v>
      </c>
      <c r="P58" s="38">
        <f aca="true" t="shared" si="17" ref="P58:P76">IF(D58="contractual services",G58,0)</f>
        <v>0</v>
      </c>
      <c r="Q58" s="32">
        <f aca="true" t="shared" si="18" ref="Q58:Q76">IF(D58="Other NPS",G58,0)</f>
        <v>0</v>
      </c>
      <c r="R58" s="71"/>
      <c r="S58" s="8">
        <f aca="true" t="shared" si="19" ref="S58:S76">IF(E58="yes",G58,0)</f>
        <v>0</v>
      </c>
      <c r="T58" s="8">
        <f aca="true" t="shared" si="20" ref="T58:T76">IF(E58="no",G58,0)</f>
        <v>0</v>
      </c>
    </row>
    <row r="59" spans="3:20" ht="12.75">
      <c r="C59" t="s">
        <v>63</v>
      </c>
      <c r="D59" s="157" t="s">
        <v>28</v>
      </c>
      <c r="E59" s="44" t="s">
        <v>54</v>
      </c>
      <c r="F59" s="210" t="s">
        <v>486</v>
      </c>
      <c r="G59" s="140">
        <v>23972.5</v>
      </c>
      <c r="H59" s="141"/>
      <c r="I59" s="140"/>
      <c r="J59" s="138"/>
      <c r="K59" s="152"/>
      <c r="L59" s="41"/>
      <c r="M59" s="32">
        <f t="shared" si="14"/>
        <v>0</v>
      </c>
      <c r="N59" s="38">
        <f t="shared" si="15"/>
        <v>0</v>
      </c>
      <c r="O59" s="32">
        <f t="shared" si="16"/>
        <v>0</v>
      </c>
      <c r="P59" s="38">
        <f t="shared" si="17"/>
        <v>23972.5</v>
      </c>
      <c r="Q59" s="32">
        <f t="shared" si="18"/>
        <v>0</v>
      </c>
      <c r="R59" s="71"/>
      <c r="S59" s="8">
        <f t="shared" si="19"/>
        <v>0</v>
      </c>
      <c r="T59" s="8">
        <f t="shared" si="20"/>
        <v>23972.5</v>
      </c>
    </row>
    <row r="60" spans="3:20" s="35" customFormat="1" ht="12.75">
      <c r="C60" s="35" t="s">
        <v>63</v>
      </c>
      <c r="D60" s="208" t="s">
        <v>25</v>
      </c>
      <c r="E60" s="209"/>
      <c r="F60" s="264" t="s">
        <v>494</v>
      </c>
      <c r="G60" s="140"/>
      <c r="H60" s="141">
        <v>8400</v>
      </c>
      <c r="I60" s="140"/>
      <c r="J60" s="138"/>
      <c r="K60" s="188"/>
      <c r="L60" s="41"/>
      <c r="M60" s="32">
        <f t="shared" si="14"/>
        <v>0</v>
      </c>
      <c r="N60" s="38">
        <f t="shared" si="15"/>
        <v>0</v>
      </c>
      <c r="O60" s="32">
        <f t="shared" si="16"/>
        <v>0</v>
      </c>
      <c r="P60" s="38">
        <f t="shared" si="17"/>
        <v>0</v>
      </c>
      <c r="Q60" s="32">
        <f t="shared" si="18"/>
        <v>0</v>
      </c>
      <c r="R60" s="71"/>
      <c r="S60" s="8">
        <f t="shared" si="19"/>
        <v>0</v>
      </c>
      <c r="T60" s="8">
        <f t="shared" si="20"/>
        <v>0</v>
      </c>
    </row>
    <row r="61" spans="3:20" ht="25.5">
      <c r="C61" t="s">
        <v>63</v>
      </c>
      <c r="D61" s="157" t="s">
        <v>25</v>
      </c>
      <c r="E61" s="44" t="s">
        <v>54</v>
      </c>
      <c r="F61" s="265" t="s">
        <v>487</v>
      </c>
      <c r="G61" s="140"/>
      <c r="H61" s="141"/>
      <c r="I61" s="140">
        <v>73892.52674999999</v>
      </c>
      <c r="J61" s="138"/>
      <c r="K61" s="19"/>
      <c r="L61" s="41"/>
      <c r="M61" s="32">
        <f t="shared" si="14"/>
        <v>0</v>
      </c>
      <c r="N61" s="38">
        <f t="shared" si="15"/>
        <v>0</v>
      </c>
      <c r="O61" s="32">
        <f t="shared" si="16"/>
        <v>0</v>
      </c>
      <c r="P61" s="38">
        <f t="shared" si="17"/>
        <v>0</v>
      </c>
      <c r="Q61" s="32">
        <f t="shared" si="18"/>
        <v>0</v>
      </c>
      <c r="R61" s="71"/>
      <c r="S61" s="8">
        <f t="shared" si="19"/>
        <v>0</v>
      </c>
      <c r="T61" s="8">
        <f t="shared" si="20"/>
        <v>0</v>
      </c>
    </row>
    <row r="62" spans="3:20" ht="12.75">
      <c r="C62" t="s">
        <v>63</v>
      </c>
      <c r="D62" s="157" t="s">
        <v>29</v>
      </c>
      <c r="E62" s="44" t="s">
        <v>54</v>
      </c>
      <c r="F62" s="265" t="s">
        <v>488</v>
      </c>
      <c r="G62" s="140">
        <v>12500</v>
      </c>
      <c r="H62" s="141"/>
      <c r="I62" s="140"/>
      <c r="J62" s="138"/>
      <c r="K62" s="19"/>
      <c r="L62" s="41"/>
      <c r="M62" s="32">
        <f t="shared" si="14"/>
        <v>0</v>
      </c>
      <c r="N62" s="38">
        <f t="shared" si="15"/>
        <v>0</v>
      </c>
      <c r="O62" s="32">
        <f t="shared" si="16"/>
        <v>0</v>
      </c>
      <c r="P62" s="38">
        <f t="shared" si="17"/>
        <v>0</v>
      </c>
      <c r="Q62" s="32">
        <f t="shared" si="18"/>
        <v>12500</v>
      </c>
      <c r="R62" s="71"/>
      <c r="S62" s="8">
        <f t="shared" si="19"/>
        <v>0</v>
      </c>
      <c r="T62" s="8">
        <f t="shared" si="20"/>
        <v>12500</v>
      </c>
    </row>
    <row r="63" spans="3:20" s="161" customFormat="1" ht="40.5" customHeight="1">
      <c r="C63" s="161" t="s">
        <v>63</v>
      </c>
      <c r="D63" s="205" t="s">
        <v>28</v>
      </c>
      <c r="E63" s="162" t="s">
        <v>54</v>
      </c>
      <c r="F63" s="266" t="s">
        <v>489</v>
      </c>
      <c r="G63" s="164">
        <v>98523</v>
      </c>
      <c r="H63" s="163"/>
      <c r="I63" s="164"/>
      <c r="J63" s="229"/>
      <c r="K63" s="163"/>
      <c r="L63" s="41"/>
      <c r="M63" s="32">
        <f t="shared" si="14"/>
        <v>0</v>
      </c>
      <c r="N63" s="38">
        <f t="shared" si="15"/>
        <v>0</v>
      </c>
      <c r="O63" s="32">
        <f t="shared" si="16"/>
        <v>0</v>
      </c>
      <c r="P63" s="38">
        <f t="shared" si="17"/>
        <v>98523</v>
      </c>
      <c r="Q63" s="32">
        <f t="shared" si="18"/>
        <v>0</v>
      </c>
      <c r="R63" s="71"/>
      <c r="S63" s="8">
        <f t="shared" si="19"/>
        <v>0</v>
      </c>
      <c r="T63" s="8">
        <f t="shared" si="20"/>
        <v>98523</v>
      </c>
    </row>
    <row r="64" spans="3:20" ht="25.5">
      <c r="C64" t="s">
        <v>63</v>
      </c>
      <c r="D64" s="157" t="s">
        <v>25</v>
      </c>
      <c r="E64" s="44" t="s">
        <v>54</v>
      </c>
      <c r="F64" s="264" t="s">
        <v>490</v>
      </c>
      <c r="G64" s="12"/>
      <c r="H64" s="12">
        <v>17273</v>
      </c>
      <c r="I64" s="12"/>
      <c r="J64" s="10"/>
      <c r="K64" s="19"/>
      <c r="L64" s="41"/>
      <c r="M64" s="32">
        <f t="shared" si="14"/>
        <v>0</v>
      </c>
      <c r="N64" s="38">
        <f t="shared" si="15"/>
        <v>0</v>
      </c>
      <c r="O64" s="32">
        <f t="shared" si="16"/>
        <v>0</v>
      </c>
      <c r="P64" s="38">
        <f t="shared" si="17"/>
        <v>0</v>
      </c>
      <c r="Q64" s="32">
        <f t="shared" si="18"/>
        <v>0</v>
      </c>
      <c r="R64" s="71"/>
      <c r="S64" s="8">
        <f t="shared" si="19"/>
        <v>0</v>
      </c>
      <c r="T64" s="8">
        <f t="shared" si="20"/>
        <v>0</v>
      </c>
    </row>
    <row r="65" spans="3:20" ht="25.5">
      <c r="C65" t="s">
        <v>63</v>
      </c>
      <c r="D65" s="157" t="s">
        <v>25</v>
      </c>
      <c r="E65" s="44" t="s">
        <v>54</v>
      </c>
      <c r="F65" s="264" t="s">
        <v>493</v>
      </c>
      <c r="G65" s="274">
        <v>826</v>
      </c>
      <c r="H65" s="12">
        <v>14640</v>
      </c>
      <c r="I65" s="12"/>
      <c r="J65" s="10"/>
      <c r="K65" s="152"/>
      <c r="L65" s="41"/>
      <c r="M65" s="32">
        <f t="shared" si="14"/>
        <v>826</v>
      </c>
      <c r="N65" s="38">
        <f t="shared" si="15"/>
        <v>0</v>
      </c>
      <c r="O65" s="32">
        <f t="shared" si="16"/>
        <v>0</v>
      </c>
      <c r="P65" s="38">
        <f t="shared" si="17"/>
        <v>0</v>
      </c>
      <c r="Q65" s="32">
        <f t="shared" si="18"/>
        <v>0</v>
      </c>
      <c r="R65" s="71"/>
      <c r="S65" s="8">
        <f t="shared" si="19"/>
        <v>0</v>
      </c>
      <c r="T65" s="8">
        <f t="shared" si="20"/>
        <v>826</v>
      </c>
    </row>
    <row r="66" spans="4:20" ht="12.75">
      <c r="D66" s="157"/>
      <c r="G66" s="140"/>
      <c r="H66" s="141"/>
      <c r="I66" s="140"/>
      <c r="J66" s="138"/>
      <c r="K66" s="193"/>
      <c r="L66" s="41"/>
      <c r="M66" s="32">
        <f t="shared" si="14"/>
        <v>0</v>
      </c>
      <c r="N66" s="38">
        <f t="shared" si="15"/>
        <v>0</v>
      </c>
      <c r="O66" s="32">
        <f t="shared" si="16"/>
        <v>0</v>
      </c>
      <c r="P66" s="38">
        <f t="shared" si="17"/>
        <v>0</v>
      </c>
      <c r="Q66" s="32">
        <f t="shared" si="18"/>
        <v>0</v>
      </c>
      <c r="R66" s="71"/>
      <c r="S66" s="8">
        <f t="shared" si="19"/>
        <v>0</v>
      </c>
      <c r="T66" s="8">
        <f t="shared" si="20"/>
        <v>0</v>
      </c>
    </row>
    <row r="67" spans="7:20" ht="12.75">
      <c r="G67" s="12"/>
      <c r="H67" s="19"/>
      <c r="I67" s="12"/>
      <c r="J67" s="10"/>
      <c r="K67" s="174"/>
      <c r="L67" s="41"/>
      <c r="M67" s="32">
        <f t="shared" si="14"/>
        <v>0</v>
      </c>
      <c r="N67" s="38">
        <f t="shared" si="15"/>
        <v>0</v>
      </c>
      <c r="O67" s="32">
        <f t="shared" si="16"/>
        <v>0</v>
      </c>
      <c r="P67" s="38">
        <f t="shared" si="17"/>
        <v>0</v>
      </c>
      <c r="Q67" s="32">
        <f t="shared" si="18"/>
        <v>0</v>
      </c>
      <c r="R67" s="71"/>
      <c r="S67" s="8">
        <f t="shared" si="19"/>
        <v>0</v>
      </c>
      <c r="T67" s="8">
        <f t="shared" si="20"/>
        <v>0</v>
      </c>
    </row>
    <row r="68" spans="3:20" ht="13.5" thickBot="1">
      <c r="C68" s="14" t="s">
        <v>66</v>
      </c>
      <c r="G68" s="24"/>
      <c r="H68" s="25"/>
      <c r="I68" s="24"/>
      <c r="J68" s="26"/>
      <c r="K68" s="174"/>
      <c r="L68" s="41"/>
      <c r="M68" s="32">
        <f t="shared" si="14"/>
        <v>0</v>
      </c>
      <c r="N68" s="38">
        <f t="shared" si="15"/>
        <v>0</v>
      </c>
      <c r="O68" s="32">
        <f t="shared" si="16"/>
        <v>0</v>
      </c>
      <c r="P68" s="38">
        <f t="shared" si="17"/>
        <v>0</v>
      </c>
      <c r="Q68" s="32">
        <f t="shared" si="18"/>
        <v>0</v>
      </c>
      <c r="R68" s="71"/>
      <c r="S68" s="8">
        <f t="shared" si="19"/>
        <v>0</v>
      </c>
      <c r="T68" s="8">
        <f t="shared" si="20"/>
        <v>0</v>
      </c>
    </row>
    <row r="69" spans="3:20" ht="26.25" thickTop="1">
      <c r="C69" s="14"/>
      <c r="E69" s="133" t="s">
        <v>15</v>
      </c>
      <c r="F69" s="207" t="str">
        <f>A38</f>
        <v>Milestone # 2: Patient Centered Medical Home </v>
      </c>
      <c r="G69" s="12">
        <f>SUM(G39:G68)</f>
        <v>181671.5</v>
      </c>
      <c r="H69" s="19">
        <f>SUM(H39:H68)</f>
        <v>64225</v>
      </c>
      <c r="I69" s="12">
        <f>SUM(I39:I68)</f>
        <v>73892.52674999999</v>
      </c>
      <c r="J69" s="10">
        <f>SUM(J39:J68)</f>
        <v>0</v>
      </c>
      <c r="K69" s="174"/>
      <c r="L69" s="41"/>
      <c r="M69" s="32">
        <f t="shared" si="14"/>
        <v>0</v>
      </c>
      <c r="N69" s="38">
        <f t="shared" si="15"/>
        <v>0</v>
      </c>
      <c r="O69" s="32">
        <f t="shared" si="16"/>
        <v>0</v>
      </c>
      <c r="P69" s="38">
        <f t="shared" si="17"/>
        <v>0</v>
      </c>
      <c r="Q69" s="32">
        <f t="shared" si="18"/>
        <v>0</v>
      </c>
      <c r="R69" s="71"/>
      <c r="S69" s="8">
        <f t="shared" si="19"/>
        <v>0</v>
      </c>
      <c r="T69" s="8">
        <f t="shared" si="20"/>
        <v>0</v>
      </c>
    </row>
    <row r="70" spans="3:20" ht="12.75">
      <c r="C70" s="14"/>
      <c r="G70" s="12"/>
      <c r="H70" s="19"/>
      <c r="I70" s="12"/>
      <c r="J70" s="10"/>
      <c r="K70" s="174"/>
      <c r="L70" s="41"/>
      <c r="M70" s="32">
        <f t="shared" si="14"/>
        <v>0</v>
      </c>
      <c r="N70" s="38">
        <f t="shared" si="15"/>
        <v>0</v>
      </c>
      <c r="O70" s="32">
        <f t="shared" si="16"/>
        <v>0</v>
      </c>
      <c r="P70" s="38">
        <f t="shared" si="17"/>
        <v>0</v>
      </c>
      <c r="Q70" s="32">
        <f t="shared" si="18"/>
        <v>0</v>
      </c>
      <c r="R70" s="71"/>
      <c r="S70" s="8">
        <f t="shared" si="19"/>
        <v>0</v>
      </c>
      <c r="T70" s="8">
        <f t="shared" si="20"/>
        <v>0</v>
      </c>
    </row>
    <row r="71" spans="7:20" ht="12.75">
      <c r="G71" s="12"/>
      <c r="H71" s="19"/>
      <c r="I71" s="12"/>
      <c r="J71" s="10"/>
      <c r="K71" s="174"/>
      <c r="L71" s="41"/>
      <c r="M71" s="32">
        <f t="shared" si="14"/>
        <v>0</v>
      </c>
      <c r="N71" s="38">
        <f t="shared" si="15"/>
        <v>0</v>
      </c>
      <c r="O71" s="32">
        <f t="shared" si="16"/>
        <v>0</v>
      </c>
      <c r="P71" s="38">
        <f t="shared" si="17"/>
        <v>0</v>
      </c>
      <c r="Q71" s="32">
        <f t="shared" si="18"/>
        <v>0</v>
      </c>
      <c r="R71" s="71"/>
      <c r="S71" s="8">
        <f t="shared" si="19"/>
        <v>0</v>
      </c>
      <c r="T71" s="8">
        <f t="shared" si="20"/>
        <v>0</v>
      </c>
    </row>
    <row r="72" spans="1:20" ht="12.75">
      <c r="A72" s="7" t="s">
        <v>363</v>
      </c>
      <c r="D72" s="157"/>
      <c r="F72" s="263"/>
      <c r="G72" s="12"/>
      <c r="H72" s="19"/>
      <c r="I72" s="12"/>
      <c r="J72" s="10"/>
      <c r="K72" s="19"/>
      <c r="L72" s="41"/>
      <c r="M72" s="32">
        <f t="shared" si="14"/>
        <v>0</v>
      </c>
      <c r="N72" s="38">
        <f t="shared" si="15"/>
        <v>0</v>
      </c>
      <c r="O72" s="32">
        <f t="shared" si="16"/>
        <v>0</v>
      </c>
      <c r="P72" s="38">
        <f t="shared" si="17"/>
        <v>0</v>
      </c>
      <c r="Q72" s="32">
        <f t="shared" si="18"/>
        <v>0</v>
      </c>
      <c r="R72" s="71"/>
      <c r="S72" s="8">
        <f t="shared" si="19"/>
        <v>0</v>
      </c>
      <c r="T72" s="8">
        <f t="shared" si="20"/>
        <v>0</v>
      </c>
    </row>
    <row r="73" spans="1:20" ht="12.75">
      <c r="A73" s="7"/>
      <c r="B73" t="s">
        <v>204</v>
      </c>
      <c r="D73" s="157"/>
      <c r="F73" s="153" t="s">
        <v>185</v>
      </c>
      <c r="G73" s="12"/>
      <c r="H73" s="19"/>
      <c r="I73" s="12"/>
      <c r="J73" s="10"/>
      <c r="K73" s="19"/>
      <c r="L73" s="41"/>
      <c r="M73" s="32">
        <f t="shared" si="14"/>
        <v>0</v>
      </c>
      <c r="N73" s="38">
        <f t="shared" si="15"/>
        <v>0</v>
      </c>
      <c r="O73" s="32">
        <f t="shared" si="16"/>
        <v>0</v>
      </c>
      <c r="P73" s="38">
        <f t="shared" si="17"/>
        <v>0</v>
      </c>
      <c r="Q73" s="32">
        <f t="shared" si="18"/>
        <v>0</v>
      </c>
      <c r="R73" s="71"/>
      <c r="S73" s="8">
        <f t="shared" si="19"/>
        <v>0</v>
      </c>
      <c r="T73" s="8">
        <f t="shared" si="20"/>
        <v>0</v>
      </c>
    </row>
    <row r="74" spans="3:20" ht="12.75">
      <c r="C74" t="s">
        <v>63</v>
      </c>
      <c r="D74" s="157" t="s">
        <v>28</v>
      </c>
      <c r="E74" s="44" t="s">
        <v>54</v>
      </c>
      <c r="F74" s="265" t="s">
        <v>491</v>
      </c>
      <c r="G74" s="12">
        <v>70000</v>
      </c>
      <c r="H74" s="19">
        <v>91217.60694444444</v>
      </c>
      <c r="I74" s="12"/>
      <c r="J74" s="10"/>
      <c r="K74" s="19"/>
      <c r="L74" s="41"/>
      <c r="M74" s="32">
        <f t="shared" si="14"/>
        <v>0</v>
      </c>
      <c r="N74" s="38">
        <f t="shared" si="15"/>
        <v>0</v>
      </c>
      <c r="O74" s="32">
        <f t="shared" si="16"/>
        <v>0</v>
      </c>
      <c r="P74" s="38">
        <f t="shared" si="17"/>
        <v>70000</v>
      </c>
      <c r="Q74" s="32">
        <f t="shared" si="18"/>
        <v>0</v>
      </c>
      <c r="R74" s="71"/>
      <c r="S74" s="8">
        <f t="shared" si="19"/>
        <v>0</v>
      </c>
      <c r="T74" s="8">
        <f t="shared" si="20"/>
        <v>70000</v>
      </c>
    </row>
    <row r="75" spans="3:20" ht="12.75">
      <c r="C75" t="s">
        <v>63</v>
      </c>
      <c r="D75" s="157" t="s">
        <v>29</v>
      </c>
      <c r="E75" s="44" t="s">
        <v>54</v>
      </c>
      <c r="F75" s="265" t="s">
        <v>492</v>
      </c>
      <c r="G75" s="12">
        <v>1500</v>
      </c>
      <c r="H75" s="19"/>
      <c r="I75" s="12"/>
      <c r="J75" s="10"/>
      <c r="K75" s="19"/>
      <c r="L75" s="41"/>
      <c r="M75" s="32">
        <f t="shared" si="14"/>
        <v>0</v>
      </c>
      <c r="N75" s="38">
        <f t="shared" si="15"/>
        <v>0</v>
      </c>
      <c r="O75" s="32">
        <f t="shared" si="16"/>
        <v>0</v>
      </c>
      <c r="P75" s="38">
        <f t="shared" si="17"/>
        <v>0</v>
      </c>
      <c r="Q75" s="32">
        <f t="shared" si="18"/>
        <v>1500</v>
      </c>
      <c r="R75" s="71"/>
      <c r="S75" s="8">
        <f t="shared" si="19"/>
        <v>0</v>
      </c>
      <c r="T75" s="8">
        <f t="shared" si="20"/>
        <v>1500</v>
      </c>
    </row>
    <row r="76" spans="3:20" ht="25.5">
      <c r="C76" t="s">
        <v>63</v>
      </c>
      <c r="D76" s="157" t="s">
        <v>25</v>
      </c>
      <c r="E76" s="44" t="s">
        <v>54</v>
      </c>
      <c r="F76" s="265" t="s">
        <v>528</v>
      </c>
      <c r="G76" s="12">
        <v>36048</v>
      </c>
      <c r="H76" s="19"/>
      <c r="I76" s="12">
        <v>109912.5</v>
      </c>
      <c r="J76" s="10"/>
      <c r="K76" s="19"/>
      <c r="L76" s="41"/>
      <c r="M76" s="32">
        <f t="shared" si="14"/>
        <v>36048</v>
      </c>
      <c r="N76" s="38">
        <f t="shared" si="15"/>
        <v>0</v>
      </c>
      <c r="O76" s="32">
        <f t="shared" si="16"/>
        <v>0</v>
      </c>
      <c r="P76" s="38">
        <f t="shared" si="17"/>
        <v>0</v>
      </c>
      <c r="Q76" s="32">
        <f t="shared" si="18"/>
        <v>0</v>
      </c>
      <c r="R76" s="71"/>
      <c r="S76" s="8">
        <f t="shared" si="19"/>
        <v>0</v>
      </c>
      <c r="T76" s="8">
        <f t="shared" si="20"/>
        <v>36048</v>
      </c>
    </row>
    <row r="77" spans="4:18" ht="12.75">
      <c r="D77" s="157"/>
      <c r="F77" s="265"/>
      <c r="G77" s="12"/>
      <c r="H77" s="19"/>
      <c r="I77" s="12"/>
      <c r="J77" s="10"/>
      <c r="K77" s="19"/>
      <c r="L77" s="41"/>
      <c r="M77" s="32"/>
      <c r="N77" s="38"/>
      <c r="O77" s="32"/>
      <c r="P77" s="38"/>
      <c r="Q77" s="32"/>
      <c r="R77" s="71"/>
    </row>
    <row r="78" spans="7:20" ht="12.75">
      <c r="G78" s="12"/>
      <c r="H78" s="19"/>
      <c r="I78" s="12"/>
      <c r="J78" s="10"/>
      <c r="K78" s="174"/>
      <c r="L78" s="41"/>
      <c r="M78" s="32">
        <f aca="true" t="shared" si="21" ref="M78:M119">IF(D78="Personnel",G78,0)</f>
        <v>0</v>
      </c>
      <c r="N78" s="38">
        <f aca="true" t="shared" si="22" ref="N78:N119">IF(D78="Hardware",G78,0)</f>
        <v>0</v>
      </c>
      <c r="O78" s="32">
        <f aca="true" t="shared" si="23" ref="O78:O119">IF(D78="software",G78,0)</f>
        <v>0</v>
      </c>
      <c r="P78" s="38">
        <f aca="true" t="shared" si="24" ref="P78:P119">IF(D78="contractual services",G78,0)</f>
        <v>0</v>
      </c>
      <c r="Q78" s="32">
        <f aca="true" t="shared" si="25" ref="Q78:Q119">IF(D78="Other NPS",G78,0)</f>
        <v>0</v>
      </c>
      <c r="R78" s="71"/>
      <c r="S78" s="8">
        <f aca="true" t="shared" si="26" ref="S78:S119">IF(E78="yes",G78,0)</f>
        <v>0</v>
      </c>
      <c r="T78" s="8">
        <f aca="true" t="shared" si="27" ref="T78:T119">IF(E78="no",G78,0)</f>
        <v>0</v>
      </c>
    </row>
    <row r="79" spans="6:20" ht="12.75">
      <c r="F79" s="265"/>
      <c r="G79" s="12"/>
      <c r="H79" s="19"/>
      <c r="I79" s="12"/>
      <c r="J79" s="10"/>
      <c r="K79" s="174"/>
      <c r="L79" s="41"/>
      <c r="M79" s="32">
        <f t="shared" si="21"/>
        <v>0</v>
      </c>
      <c r="N79" s="38">
        <f t="shared" si="22"/>
        <v>0</v>
      </c>
      <c r="O79" s="32">
        <f t="shared" si="23"/>
        <v>0</v>
      </c>
      <c r="P79" s="38">
        <f t="shared" si="24"/>
        <v>0</v>
      </c>
      <c r="Q79" s="32">
        <f t="shared" si="25"/>
        <v>0</v>
      </c>
      <c r="R79" s="71"/>
      <c r="S79" s="8">
        <f t="shared" si="26"/>
        <v>0</v>
      </c>
      <c r="T79" s="8">
        <f t="shared" si="27"/>
        <v>0</v>
      </c>
    </row>
    <row r="80" spans="6:20" ht="12.75">
      <c r="F80" s="265"/>
      <c r="G80" s="12"/>
      <c r="H80" s="19"/>
      <c r="I80" s="12"/>
      <c r="J80" s="10"/>
      <c r="K80" s="174"/>
      <c r="L80" s="41"/>
      <c r="M80" s="32">
        <f t="shared" si="21"/>
        <v>0</v>
      </c>
      <c r="N80" s="38">
        <f t="shared" si="22"/>
        <v>0</v>
      </c>
      <c r="O80" s="32">
        <f t="shared" si="23"/>
        <v>0</v>
      </c>
      <c r="P80" s="38">
        <f t="shared" si="24"/>
        <v>0</v>
      </c>
      <c r="Q80" s="32">
        <f t="shared" si="25"/>
        <v>0</v>
      </c>
      <c r="R80" s="71"/>
      <c r="S80" s="8">
        <f t="shared" si="26"/>
        <v>0</v>
      </c>
      <c r="T80" s="8">
        <f t="shared" si="27"/>
        <v>0</v>
      </c>
    </row>
    <row r="81" spans="6:20" ht="12.75">
      <c r="F81" s="265"/>
      <c r="G81" s="12"/>
      <c r="H81" s="19"/>
      <c r="I81" s="12"/>
      <c r="J81" s="10"/>
      <c r="K81" s="174"/>
      <c r="L81" s="41"/>
      <c r="M81" s="32">
        <f t="shared" si="21"/>
        <v>0</v>
      </c>
      <c r="N81" s="38">
        <f t="shared" si="22"/>
        <v>0</v>
      </c>
      <c r="O81" s="32">
        <f t="shared" si="23"/>
        <v>0</v>
      </c>
      <c r="P81" s="38">
        <f t="shared" si="24"/>
        <v>0</v>
      </c>
      <c r="Q81" s="32">
        <f t="shared" si="25"/>
        <v>0</v>
      </c>
      <c r="R81" s="71"/>
      <c r="S81" s="8">
        <f t="shared" si="26"/>
        <v>0</v>
      </c>
      <c r="T81" s="8">
        <f t="shared" si="27"/>
        <v>0</v>
      </c>
    </row>
    <row r="82" spans="7:20" ht="12.75">
      <c r="G82" s="12"/>
      <c r="H82" s="19"/>
      <c r="I82" s="12"/>
      <c r="J82" s="10"/>
      <c r="K82" s="174"/>
      <c r="L82" s="41"/>
      <c r="M82" s="32">
        <f t="shared" si="21"/>
        <v>0</v>
      </c>
      <c r="N82" s="38">
        <f t="shared" si="22"/>
        <v>0</v>
      </c>
      <c r="O82" s="32">
        <f t="shared" si="23"/>
        <v>0</v>
      </c>
      <c r="P82" s="38">
        <f t="shared" si="24"/>
        <v>0</v>
      </c>
      <c r="Q82" s="32">
        <f t="shared" si="25"/>
        <v>0</v>
      </c>
      <c r="R82" s="71"/>
      <c r="S82" s="8">
        <f t="shared" si="26"/>
        <v>0</v>
      </c>
      <c r="T82" s="8">
        <f t="shared" si="27"/>
        <v>0</v>
      </c>
    </row>
    <row r="83" spans="6:20" ht="12.75">
      <c r="F83" s="265"/>
      <c r="G83" s="12"/>
      <c r="H83" s="19"/>
      <c r="I83" s="12"/>
      <c r="J83" s="10"/>
      <c r="K83" s="174"/>
      <c r="L83" s="41"/>
      <c r="M83" s="32">
        <f t="shared" si="21"/>
        <v>0</v>
      </c>
      <c r="N83" s="38">
        <f t="shared" si="22"/>
        <v>0</v>
      </c>
      <c r="O83" s="32">
        <f t="shared" si="23"/>
        <v>0</v>
      </c>
      <c r="P83" s="38">
        <f t="shared" si="24"/>
        <v>0</v>
      </c>
      <c r="Q83" s="32">
        <f t="shared" si="25"/>
        <v>0</v>
      </c>
      <c r="R83" s="71"/>
      <c r="S83" s="8">
        <f t="shared" si="26"/>
        <v>0</v>
      </c>
      <c r="T83" s="8">
        <f t="shared" si="27"/>
        <v>0</v>
      </c>
    </row>
    <row r="84" spans="7:20" ht="12.75">
      <c r="G84" s="12"/>
      <c r="H84" s="19"/>
      <c r="I84" s="12"/>
      <c r="J84" s="10"/>
      <c r="K84" s="174"/>
      <c r="L84" s="41"/>
      <c r="M84" s="32">
        <f t="shared" si="21"/>
        <v>0</v>
      </c>
      <c r="N84" s="38">
        <f t="shared" si="22"/>
        <v>0</v>
      </c>
      <c r="O84" s="32">
        <f t="shared" si="23"/>
        <v>0</v>
      </c>
      <c r="P84" s="38">
        <f t="shared" si="24"/>
        <v>0</v>
      </c>
      <c r="Q84" s="32">
        <f t="shared" si="25"/>
        <v>0</v>
      </c>
      <c r="R84" s="71"/>
      <c r="S84" s="8">
        <f t="shared" si="26"/>
        <v>0</v>
      </c>
      <c r="T84" s="8">
        <f t="shared" si="27"/>
        <v>0</v>
      </c>
    </row>
    <row r="85" spans="7:20" ht="12.75">
      <c r="G85" s="12"/>
      <c r="H85" s="19"/>
      <c r="I85" s="12"/>
      <c r="J85" s="10"/>
      <c r="K85" s="174"/>
      <c r="L85" s="41"/>
      <c r="M85" s="32">
        <f t="shared" si="21"/>
        <v>0</v>
      </c>
      <c r="N85" s="38">
        <f t="shared" si="22"/>
        <v>0</v>
      </c>
      <c r="O85" s="32">
        <f t="shared" si="23"/>
        <v>0</v>
      </c>
      <c r="P85" s="38">
        <f t="shared" si="24"/>
        <v>0</v>
      </c>
      <c r="Q85" s="32">
        <f t="shared" si="25"/>
        <v>0</v>
      </c>
      <c r="R85" s="71"/>
      <c r="S85" s="8">
        <f t="shared" si="26"/>
        <v>0</v>
      </c>
      <c r="T85" s="8">
        <f t="shared" si="27"/>
        <v>0</v>
      </c>
    </row>
    <row r="86" spans="7:20" ht="12.75">
      <c r="G86" s="12"/>
      <c r="H86" s="19"/>
      <c r="I86" s="12"/>
      <c r="J86" s="10"/>
      <c r="K86" s="174"/>
      <c r="L86" s="41"/>
      <c r="M86" s="32">
        <f t="shared" si="21"/>
        <v>0</v>
      </c>
      <c r="N86" s="38">
        <f t="shared" si="22"/>
        <v>0</v>
      </c>
      <c r="O86" s="32">
        <f t="shared" si="23"/>
        <v>0</v>
      </c>
      <c r="P86" s="38">
        <f t="shared" si="24"/>
        <v>0</v>
      </c>
      <c r="Q86" s="32">
        <f t="shared" si="25"/>
        <v>0</v>
      </c>
      <c r="R86" s="71"/>
      <c r="S86" s="8">
        <f t="shared" si="26"/>
        <v>0</v>
      </c>
      <c r="T86" s="8">
        <f t="shared" si="27"/>
        <v>0</v>
      </c>
    </row>
    <row r="87" spans="3:20" ht="13.5" thickBot="1">
      <c r="C87" s="14" t="s">
        <v>66</v>
      </c>
      <c r="G87" s="24"/>
      <c r="H87" s="25"/>
      <c r="I87" s="24"/>
      <c r="J87" s="26"/>
      <c r="K87" s="174"/>
      <c r="L87" s="41"/>
      <c r="M87" s="32">
        <f t="shared" si="21"/>
        <v>0</v>
      </c>
      <c r="N87" s="38">
        <f t="shared" si="22"/>
        <v>0</v>
      </c>
      <c r="O87" s="32">
        <f t="shared" si="23"/>
        <v>0</v>
      </c>
      <c r="P87" s="38">
        <f t="shared" si="24"/>
        <v>0</v>
      </c>
      <c r="Q87" s="32">
        <f t="shared" si="25"/>
        <v>0</v>
      </c>
      <c r="R87" s="71"/>
      <c r="S87" s="8">
        <f t="shared" si="26"/>
        <v>0</v>
      </c>
      <c r="T87" s="8">
        <f t="shared" si="27"/>
        <v>0</v>
      </c>
    </row>
    <row r="88" spans="5:20" ht="13.5" thickTop="1">
      <c r="E88" s="133" t="s">
        <v>15</v>
      </c>
      <c r="F88" s="207" t="s">
        <v>17</v>
      </c>
      <c r="G88" s="12">
        <f>SUM(G72:G87)</f>
        <v>107548</v>
      </c>
      <c r="H88" s="19">
        <f>SUM(H72:H87)</f>
        <v>91217.60694444444</v>
      </c>
      <c r="I88" s="12">
        <f>SUM(I72:I87)</f>
        <v>109912.5</v>
      </c>
      <c r="J88" s="10">
        <f>SUM(J72:J87)</f>
        <v>0</v>
      </c>
      <c r="K88" s="174"/>
      <c r="L88" s="41"/>
      <c r="M88" s="32">
        <f t="shared" si="21"/>
        <v>0</v>
      </c>
      <c r="N88" s="38">
        <f t="shared" si="22"/>
        <v>0</v>
      </c>
      <c r="O88" s="32">
        <f t="shared" si="23"/>
        <v>0</v>
      </c>
      <c r="P88" s="38">
        <f t="shared" si="24"/>
        <v>0</v>
      </c>
      <c r="Q88" s="32">
        <f t="shared" si="25"/>
        <v>0</v>
      </c>
      <c r="R88" s="71"/>
      <c r="S88" s="8">
        <f t="shared" si="26"/>
        <v>0</v>
      </c>
      <c r="T88" s="8">
        <f t="shared" si="27"/>
        <v>0</v>
      </c>
    </row>
    <row r="89" spans="7:20" ht="12.75">
      <c r="G89" s="12"/>
      <c r="H89" s="19"/>
      <c r="I89" s="12"/>
      <c r="J89" s="10"/>
      <c r="K89" s="174"/>
      <c r="L89" s="41"/>
      <c r="M89" s="32">
        <f t="shared" si="21"/>
        <v>0</v>
      </c>
      <c r="N89" s="38">
        <f t="shared" si="22"/>
        <v>0</v>
      </c>
      <c r="O89" s="32">
        <f t="shared" si="23"/>
        <v>0</v>
      </c>
      <c r="P89" s="38">
        <f t="shared" si="24"/>
        <v>0</v>
      </c>
      <c r="Q89" s="32">
        <f t="shared" si="25"/>
        <v>0</v>
      </c>
      <c r="R89" s="71"/>
      <c r="S89" s="8">
        <f t="shared" si="26"/>
        <v>0</v>
      </c>
      <c r="T89" s="8">
        <f t="shared" si="27"/>
        <v>0</v>
      </c>
    </row>
    <row r="90" spans="7:20" ht="12.75">
      <c r="G90" s="12"/>
      <c r="H90" s="19"/>
      <c r="I90" s="12"/>
      <c r="J90" s="10"/>
      <c r="K90" s="174"/>
      <c r="L90" s="41"/>
      <c r="M90" s="32">
        <f t="shared" si="21"/>
        <v>0</v>
      </c>
      <c r="N90" s="38">
        <f t="shared" si="22"/>
        <v>0</v>
      </c>
      <c r="O90" s="32">
        <f t="shared" si="23"/>
        <v>0</v>
      </c>
      <c r="P90" s="38">
        <f t="shared" si="24"/>
        <v>0</v>
      </c>
      <c r="Q90" s="32">
        <f t="shared" si="25"/>
        <v>0</v>
      </c>
      <c r="R90" s="71"/>
      <c r="S90" s="8">
        <f t="shared" si="26"/>
        <v>0</v>
      </c>
      <c r="T90" s="8">
        <f t="shared" si="27"/>
        <v>0</v>
      </c>
    </row>
    <row r="91" spans="7:20" ht="12.75">
      <c r="G91" s="12"/>
      <c r="H91" s="19"/>
      <c r="I91" s="12"/>
      <c r="J91" s="10"/>
      <c r="K91" s="174"/>
      <c r="L91" s="41"/>
      <c r="M91" s="32">
        <f t="shared" si="21"/>
        <v>0</v>
      </c>
      <c r="N91" s="38">
        <f t="shared" si="22"/>
        <v>0</v>
      </c>
      <c r="O91" s="32">
        <f t="shared" si="23"/>
        <v>0</v>
      </c>
      <c r="P91" s="38">
        <f t="shared" si="24"/>
        <v>0</v>
      </c>
      <c r="Q91" s="32">
        <f t="shared" si="25"/>
        <v>0</v>
      </c>
      <c r="R91" s="71"/>
      <c r="S91" s="8">
        <f t="shared" si="26"/>
        <v>0</v>
      </c>
      <c r="T91" s="8">
        <f t="shared" si="27"/>
        <v>0</v>
      </c>
    </row>
    <row r="92" spans="1:20" ht="12.75">
      <c r="A92" s="7" t="s">
        <v>394</v>
      </c>
      <c r="D92" s="157"/>
      <c r="G92" s="12"/>
      <c r="H92" s="19"/>
      <c r="I92" s="12"/>
      <c r="J92" s="10"/>
      <c r="K92" s="19"/>
      <c r="L92" s="41"/>
      <c r="M92" s="32">
        <f t="shared" si="21"/>
        <v>0</v>
      </c>
      <c r="N92" s="38">
        <f t="shared" si="22"/>
        <v>0</v>
      </c>
      <c r="O92" s="32">
        <f t="shared" si="23"/>
        <v>0</v>
      </c>
      <c r="P92" s="38">
        <f t="shared" si="24"/>
        <v>0</v>
      </c>
      <c r="Q92" s="32">
        <f t="shared" si="25"/>
        <v>0</v>
      </c>
      <c r="R92" s="71"/>
      <c r="S92" s="8">
        <f t="shared" si="26"/>
        <v>0</v>
      </c>
      <c r="T92" s="8">
        <f t="shared" si="27"/>
        <v>0</v>
      </c>
    </row>
    <row r="93" spans="2:20" ht="21" customHeight="1">
      <c r="B93" t="s">
        <v>204</v>
      </c>
      <c r="D93" s="157"/>
      <c r="F93" s="153" t="s">
        <v>154</v>
      </c>
      <c r="G93" s="12"/>
      <c r="H93" s="19"/>
      <c r="I93" s="12"/>
      <c r="J93" s="10"/>
      <c r="K93" s="19"/>
      <c r="L93" s="41"/>
      <c r="M93" s="32">
        <f t="shared" si="21"/>
        <v>0</v>
      </c>
      <c r="N93" s="38">
        <f t="shared" si="22"/>
        <v>0</v>
      </c>
      <c r="O93" s="32">
        <f t="shared" si="23"/>
        <v>0</v>
      </c>
      <c r="P93" s="38">
        <f t="shared" si="24"/>
        <v>0</v>
      </c>
      <c r="Q93" s="32">
        <f t="shared" si="25"/>
        <v>0</v>
      </c>
      <c r="R93" s="71"/>
      <c r="S93" s="8">
        <f t="shared" si="26"/>
        <v>0</v>
      </c>
      <c r="T93" s="8">
        <f t="shared" si="27"/>
        <v>0</v>
      </c>
    </row>
    <row r="94" spans="3:20" ht="25.5">
      <c r="C94" t="s">
        <v>63</v>
      </c>
      <c r="D94" s="157" t="s">
        <v>25</v>
      </c>
      <c r="E94" s="44" t="s">
        <v>54</v>
      </c>
      <c r="F94" s="145" t="s">
        <v>272</v>
      </c>
      <c r="G94" s="143">
        <v>2500</v>
      </c>
      <c r="H94" s="19">
        <v>21509.638888888887</v>
      </c>
      <c r="I94" s="12"/>
      <c r="J94" s="10"/>
      <c r="K94" s="19"/>
      <c r="L94" s="41"/>
      <c r="M94" s="32">
        <f t="shared" si="21"/>
        <v>2500</v>
      </c>
      <c r="N94" s="38">
        <f t="shared" si="22"/>
        <v>0</v>
      </c>
      <c r="O94" s="32">
        <f t="shared" si="23"/>
        <v>0</v>
      </c>
      <c r="P94" s="38">
        <f t="shared" si="24"/>
        <v>0</v>
      </c>
      <c r="Q94" s="32">
        <f t="shared" si="25"/>
        <v>0</v>
      </c>
      <c r="R94" s="71"/>
      <c r="S94" s="8">
        <f t="shared" si="26"/>
        <v>0</v>
      </c>
      <c r="T94" s="8">
        <f t="shared" si="27"/>
        <v>2500</v>
      </c>
    </row>
    <row r="95" spans="7:20" ht="12.75">
      <c r="G95" s="12"/>
      <c r="H95" s="19"/>
      <c r="I95" s="12"/>
      <c r="J95" s="10"/>
      <c r="K95" s="174"/>
      <c r="L95" s="41"/>
      <c r="M95" s="32">
        <f t="shared" si="21"/>
        <v>0</v>
      </c>
      <c r="N95" s="38">
        <f t="shared" si="22"/>
        <v>0</v>
      </c>
      <c r="O95" s="32">
        <f t="shared" si="23"/>
        <v>0</v>
      </c>
      <c r="P95" s="38">
        <f t="shared" si="24"/>
        <v>0</v>
      </c>
      <c r="Q95" s="32">
        <f t="shared" si="25"/>
        <v>0</v>
      </c>
      <c r="R95" s="71"/>
      <c r="S95" s="8">
        <f t="shared" si="26"/>
        <v>0</v>
      </c>
      <c r="T95" s="8">
        <f t="shared" si="27"/>
        <v>0</v>
      </c>
    </row>
    <row r="96" spans="7:20" ht="12.75">
      <c r="G96" s="12"/>
      <c r="H96" s="19"/>
      <c r="I96" s="12"/>
      <c r="J96" s="10"/>
      <c r="K96" s="174"/>
      <c r="L96" s="41"/>
      <c r="M96" s="32">
        <f t="shared" si="21"/>
        <v>0</v>
      </c>
      <c r="N96" s="38">
        <f t="shared" si="22"/>
        <v>0</v>
      </c>
      <c r="O96" s="32">
        <f t="shared" si="23"/>
        <v>0</v>
      </c>
      <c r="P96" s="38">
        <f t="shared" si="24"/>
        <v>0</v>
      </c>
      <c r="Q96" s="32">
        <f t="shared" si="25"/>
        <v>0</v>
      </c>
      <c r="R96" s="71"/>
      <c r="S96" s="8">
        <f t="shared" si="26"/>
        <v>0</v>
      </c>
      <c r="T96" s="8">
        <f t="shared" si="27"/>
        <v>0</v>
      </c>
    </row>
    <row r="97" spans="7:20" ht="12.75">
      <c r="G97" s="12"/>
      <c r="H97" s="19"/>
      <c r="I97" s="12"/>
      <c r="J97" s="10"/>
      <c r="K97" s="174"/>
      <c r="L97" s="41"/>
      <c r="M97" s="32">
        <f t="shared" si="21"/>
        <v>0</v>
      </c>
      <c r="N97" s="38">
        <f t="shared" si="22"/>
        <v>0</v>
      </c>
      <c r="O97" s="32">
        <f t="shared" si="23"/>
        <v>0</v>
      </c>
      <c r="P97" s="38">
        <f t="shared" si="24"/>
        <v>0</v>
      </c>
      <c r="Q97" s="32">
        <f t="shared" si="25"/>
        <v>0</v>
      </c>
      <c r="R97" s="71"/>
      <c r="S97" s="8">
        <f t="shared" si="26"/>
        <v>0</v>
      </c>
      <c r="T97" s="8">
        <f t="shared" si="27"/>
        <v>0</v>
      </c>
    </row>
    <row r="98" spans="7:20" ht="12.75">
      <c r="G98" s="12"/>
      <c r="H98" s="19"/>
      <c r="I98" s="12"/>
      <c r="J98" s="10"/>
      <c r="K98" s="174"/>
      <c r="L98" s="41"/>
      <c r="M98" s="32">
        <f t="shared" si="21"/>
        <v>0</v>
      </c>
      <c r="N98" s="38">
        <f t="shared" si="22"/>
        <v>0</v>
      </c>
      <c r="O98" s="32">
        <f t="shared" si="23"/>
        <v>0</v>
      </c>
      <c r="P98" s="38">
        <f t="shared" si="24"/>
        <v>0</v>
      </c>
      <c r="Q98" s="32">
        <f t="shared" si="25"/>
        <v>0</v>
      </c>
      <c r="R98" s="71"/>
      <c r="S98" s="8">
        <f t="shared" si="26"/>
        <v>0</v>
      </c>
      <c r="T98" s="8">
        <f t="shared" si="27"/>
        <v>0</v>
      </c>
    </row>
    <row r="99" spans="7:20" ht="12.75">
      <c r="G99" s="12"/>
      <c r="H99" s="19"/>
      <c r="I99" s="12"/>
      <c r="J99" s="10"/>
      <c r="K99" s="174"/>
      <c r="L99" s="41"/>
      <c r="M99" s="32">
        <f t="shared" si="21"/>
        <v>0</v>
      </c>
      <c r="N99" s="38">
        <f t="shared" si="22"/>
        <v>0</v>
      </c>
      <c r="O99" s="32">
        <f t="shared" si="23"/>
        <v>0</v>
      </c>
      <c r="P99" s="38">
        <f t="shared" si="24"/>
        <v>0</v>
      </c>
      <c r="Q99" s="32">
        <f t="shared" si="25"/>
        <v>0</v>
      </c>
      <c r="R99" s="71"/>
      <c r="S99" s="8">
        <f t="shared" si="26"/>
        <v>0</v>
      </c>
      <c r="T99" s="8">
        <f t="shared" si="27"/>
        <v>0</v>
      </c>
    </row>
    <row r="100" spans="7:20" ht="12.75">
      <c r="G100" s="12"/>
      <c r="H100" s="19"/>
      <c r="I100" s="12"/>
      <c r="J100" s="10"/>
      <c r="K100" s="174"/>
      <c r="L100" s="41"/>
      <c r="M100" s="32">
        <f t="shared" si="21"/>
        <v>0</v>
      </c>
      <c r="N100" s="38">
        <f t="shared" si="22"/>
        <v>0</v>
      </c>
      <c r="O100" s="32">
        <f t="shared" si="23"/>
        <v>0</v>
      </c>
      <c r="P100" s="38">
        <f t="shared" si="24"/>
        <v>0</v>
      </c>
      <c r="Q100" s="32">
        <f t="shared" si="25"/>
        <v>0</v>
      </c>
      <c r="R100" s="71"/>
      <c r="S100" s="8">
        <f t="shared" si="26"/>
        <v>0</v>
      </c>
      <c r="T100" s="8">
        <f t="shared" si="27"/>
        <v>0</v>
      </c>
    </row>
    <row r="101" spans="3:20" ht="13.5" thickBot="1">
      <c r="C101" s="14" t="s">
        <v>66</v>
      </c>
      <c r="G101" s="24"/>
      <c r="H101" s="25"/>
      <c r="I101" s="24"/>
      <c r="J101" s="26"/>
      <c r="K101" s="174"/>
      <c r="L101" s="41"/>
      <c r="M101" s="32">
        <f t="shared" si="21"/>
        <v>0</v>
      </c>
      <c r="N101" s="38">
        <f t="shared" si="22"/>
        <v>0</v>
      </c>
      <c r="O101" s="32">
        <f t="shared" si="23"/>
        <v>0</v>
      </c>
      <c r="P101" s="38">
        <f t="shared" si="24"/>
        <v>0</v>
      </c>
      <c r="Q101" s="32">
        <f t="shared" si="25"/>
        <v>0</v>
      </c>
      <c r="R101" s="71"/>
      <c r="S101" s="8">
        <f t="shared" si="26"/>
        <v>0</v>
      </c>
      <c r="T101" s="8">
        <f t="shared" si="27"/>
        <v>0</v>
      </c>
    </row>
    <row r="102" spans="5:20" ht="13.5" thickTop="1">
      <c r="E102" s="133" t="s">
        <v>15</v>
      </c>
      <c r="F102" s="207" t="s">
        <v>48</v>
      </c>
      <c r="G102" s="12">
        <f>SUM(G93:G101)</f>
        <v>2500</v>
      </c>
      <c r="H102" s="12">
        <f>SUM(H93:H101)</f>
        <v>21509.638888888887</v>
      </c>
      <c r="I102" s="12">
        <f>SUM(I93:I101)</f>
        <v>0</v>
      </c>
      <c r="J102" s="12">
        <f>SUM(J93:J101)</f>
        <v>0</v>
      </c>
      <c r="K102" s="174"/>
      <c r="L102" s="41"/>
      <c r="M102" s="32">
        <f t="shared" si="21"/>
        <v>0</v>
      </c>
      <c r="N102" s="38">
        <f t="shared" si="22"/>
        <v>0</v>
      </c>
      <c r="O102" s="32">
        <f t="shared" si="23"/>
        <v>0</v>
      </c>
      <c r="P102" s="38">
        <f t="shared" si="24"/>
        <v>0</v>
      </c>
      <c r="Q102" s="32">
        <f t="shared" si="25"/>
        <v>0</v>
      </c>
      <c r="R102" s="71"/>
      <c r="S102" s="8">
        <f t="shared" si="26"/>
        <v>0</v>
      </c>
      <c r="T102" s="8">
        <f t="shared" si="27"/>
        <v>0</v>
      </c>
    </row>
    <row r="103" spans="7:20" ht="12.75">
      <c r="G103" s="12"/>
      <c r="H103" s="19"/>
      <c r="I103" s="12"/>
      <c r="J103" s="10"/>
      <c r="K103" s="174"/>
      <c r="L103" s="41"/>
      <c r="M103" s="32">
        <f t="shared" si="21"/>
        <v>0</v>
      </c>
      <c r="N103" s="38">
        <f t="shared" si="22"/>
        <v>0</v>
      </c>
      <c r="O103" s="32">
        <f t="shared" si="23"/>
        <v>0</v>
      </c>
      <c r="P103" s="38">
        <f t="shared" si="24"/>
        <v>0</v>
      </c>
      <c r="Q103" s="32">
        <f t="shared" si="25"/>
        <v>0</v>
      </c>
      <c r="R103" s="71"/>
      <c r="S103" s="8">
        <f t="shared" si="26"/>
        <v>0</v>
      </c>
      <c r="T103" s="8">
        <f t="shared" si="27"/>
        <v>0</v>
      </c>
    </row>
    <row r="104" spans="7:20" ht="12.75">
      <c r="G104" s="12"/>
      <c r="H104" s="19"/>
      <c r="I104" s="12"/>
      <c r="J104" s="10"/>
      <c r="K104" s="174"/>
      <c r="L104" s="41"/>
      <c r="M104" s="32">
        <f t="shared" si="21"/>
        <v>0</v>
      </c>
      <c r="N104" s="38">
        <f t="shared" si="22"/>
        <v>0</v>
      </c>
      <c r="O104" s="32">
        <f t="shared" si="23"/>
        <v>0</v>
      </c>
      <c r="P104" s="38">
        <f t="shared" si="24"/>
        <v>0</v>
      </c>
      <c r="Q104" s="32">
        <f t="shared" si="25"/>
        <v>0</v>
      </c>
      <c r="R104" s="71"/>
      <c r="S104" s="8">
        <f t="shared" si="26"/>
        <v>0</v>
      </c>
      <c r="T104" s="8">
        <f t="shared" si="27"/>
        <v>0</v>
      </c>
    </row>
    <row r="105" spans="1:20" ht="12.75">
      <c r="A105" s="7" t="s">
        <v>342</v>
      </c>
      <c r="D105" s="157"/>
      <c r="G105" s="12"/>
      <c r="H105" s="19"/>
      <c r="I105" s="12"/>
      <c r="J105" s="10"/>
      <c r="K105" s="19"/>
      <c r="L105" s="41"/>
      <c r="M105" s="32">
        <f t="shared" si="21"/>
        <v>0</v>
      </c>
      <c r="N105" s="38">
        <f t="shared" si="22"/>
        <v>0</v>
      </c>
      <c r="O105" s="32">
        <f t="shared" si="23"/>
        <v>0</v>
      </c>
      <c r="P105" s="38">
        <f t="shared" si="24"/>
        <v>0</v>
      </c>
      <c r="Q105" s="32">
        <f t="shared" si="25"/>
        <v>0</v>
      </c>
      <c r="R105" s="71"/>
      <c r="S105" s="8">
        <f t="shared" si="26"/>
        <v>0</v>
      </c>
      <c r="T105" s="8">
        <f t="shared" si="27"/>
        <v>0</v>
      </c>
    </row>
    <row r="106" spans="1:20" ht="25.5">
      <c r="A106" s="7"/>
      <c r="B106" s="7" t="s">
        <v>201</v>
      </c>
      <c r="C106" s="7"/>
      <c r="D106" s="223"/>
      <c r="E106" s="133"/>
      <c r="F106" s="153" t="s">
        <v>345</v>
      </c>
      <c r="G106" s="170"/>
      <c r="H106" s="224"/>
      <c r="I106" s="170"/>
      <c r="J106" s="225"/>
      <c r="K106" s="174"/>
      <c r="L106" s="41"/>
      <c r="M106" s="32">
        <f t="shared" si="21"/>
        <v>0</v>
      </c>
      <c r="N106" s="38">
        <f t="shared" si="22"/>
        <v>0</v>
      </c>
      <c r="O106" s="32">
        <f t="shared" si="23"/>
        <v>0</v>
      </c>
      <c r="P106" s="38">
        <f t="shared" si="24"/>
        <v>0</v>
      </c>
      <c r="Q106" s="32">
        <f t="shared" si="25"/>
        <v>0</v>
      </c>
      <c r="R106" s="71"/>
      <c r="S106" s="8">
        <f t="shared" si="26"/>
        <v>0</v>
      </c>
      <c r="T106" s="8">
        <f t="shared" si="27"/>
        <v>0</v>
      </c>
    </row>
    <row r="107" spans="2:20" ht="25.5">
      <c r="B107">
        <v>1</v>
      </c>
      <c r="C107" t="s">
        <v>63</v>
      </c>
      <c r="D107" s="157" t="s">
        <v>28</v>
      </c>
      <c r="E107" s="44" t="s">
        <v>54</v>
      </c>
      <c r="F107" s="145" t="s">
        <v>2</v>
      </c>
      <c r="G107" s="183">
        <v>28285.7</v>
      </c>
      <c r="H107" s="141">
        <v>5000</v>
      </c>
      <c r="I107" s="12"/>
      <c r="J107" s="10"/>
      <c r="K107" s="174"/>
      <c r="L107" s="41"/>
      <c r="M107" s="32">
        <f t="shared" si="21"/>
        <v>0</v>
      </c>
      <c r="N107" s="38">
        <f t="shared" si="22"/>
        <v>0</v>
      </c>
      <c r="O107" s="32">
        <f t="shared" si="23"/>
        <v>0</v>
      </c>
      <c r="P107" s="38">
        <f t="shared" si="24"/>
        <v>28285.7</v>
      </c>
      <c r="Q107" s="32">
        <f t="shared" si="25"/>
        <v>0</v>
      </c>
      <c r="R107" s="71"/>
      <c r="S107" s="8">
        <f t="shared" si="26"/>
        <v>0</v>
      </c>
      <c r="T107" s="8">
        <f t="shared" si="27"/>
        <v>28285.7</v>
      </c>
    </row>
    <row r="108" spans="1:20" ht="25.5">
      <c r="A108" s="171"/>
      <c r="B108" s="171">
        <v>2</v>
      </c>
      <c r="C108" s="171" t="s">
        <v>63</v>
      </c>
      <c r="D108" s="232" t="s">
        <v>28</v>
      </c>
      <c r="E108" s="172" t="s">
        <v>54</v>
      </c>
      <c r="F108" s="196" t="s">
        <v>343</v>
      </c>
      <c r="G108" s="173">
        <v>4000</v>
      </c>
      <c r="H108" s="171"/>
      <c r="I108" s="173"/>
      <c r="J108" s="197"/>
      <c r="K108" s="174"/>
      <c r="L108" s="41"/>
      <c r="M108" s="32">
        <f t="shared" si="21"/>
        <v>0</v>
      </c>
      <c r="N108" s="38">
        <f t="shared" si="22"/>
        <v>0</v>
      </c>
      <c r="O108" s="32">
        <f t="shared" si="23"/>
        <v>0</v>
      </c>
      <c r="P108" s="38">
        <f t="shared" si="24"/>
        <v>4000</v>
      </c>
      <c r="Q108" s="32">
        <f t="shared" si="25"/>
        <v>0</v>
      </c>
      <c r="R108" s="71"/>
      <c r="S108" s="8">
        <f t="shared" si="26"/>
        <v>0</v>
      </c>
      <c r="T108" s="8">
        <f t="shared" si="27"/>
        <v>4000</v>
      </c>
    </row>
    <row r="109" spans="1:20" ht="25.5">
      <c r="A109" s="171"/>
      <c r="B109" s="171">
        <v>3</v>
      </c>
      <c r="C109" s="171" t="s">
        <v>63</v>
      </c>
      <c r="D109" s="232" t="s">
        <v>28</v>
      </c>
      <c r="E109" s="172" t="s">
        <v>54</v>
      </c>
      <c r="F109" s="196" t="s">
        <v>292</v>
      </c>
      <c r="G109" s="173">
        <v>4000</v>
      </c>
      <c r="H109" s="275"/>
      <c r="I109" s="275"/>
      <c r="J109" s="171"/>
      <c r="K109" s="174"/>
      <c r="L109" s="401"/>
      <c r="M109" s="32">
        <f t="shared" si="21"/>
        <v>0</v>
      </c>
      <c r="N109" s="38">
        <f t="shared" si="22"/>
        <v>0</v>
      </c>
      <c r="O109" s="32">
        <f t="shared" si="23"/>
        <v>0</v>
      </c>
      <c r="P109" s="38">
        <f t="shared" si="24"/>
        <v>4000</v>
      </c>
      <c r="Q109" s="32">
        <f t="shared" si="25"/>
        <v>0</v>
      </c>
      <c r="R109" s="71"/>
      <c r="S109" s="8">
        <f t="shared" si="26"/>
        <v>0</v>
      </c>
      <c r="T109" s="8">
        <f t="shared" si="27"/>
        <v>4000</v>
      </c>
    </row>
    <row r="110" spans="1:20" ht="38.25">
      <c r="A110" s="171"/>
      <c r="B110" s="171">
        <v>5</v>
      </c>
      <c r="C110" s="171" t="s">
        <v>63</v>
      </c>
      <c r="D110" s="232" t="s">
        <v>28</v>
      </c>
      <c r="E110" s="172" t="s">
        <v>54</v>
      </c>
      <c r="F110" s="196" t="s">
        <v>294</v>
      </c>
      <c r="G110" s="173">
        <v>4000</v>
      </c>
      <c r="H110" s="200"/>
      <c r="I110" s="173"/>
      <c r="J110" s="197"/>
      <c r="K110" s="174"/>
      <c r="L110" s="41"/>
      <c r="M110" s="32">
        <f t="shared" si="21"/>
        <v>0</v>
      </c>
      <c r="N110" s="38">
        <f t="shared" si="22"/>
        <v>0</v>
      </c>
      <c r="O110" s="32">
        <f t="shared" si="23"/>
        <v>0</v>
      </c>
      <c r="P110" s="38">
        <f t="shared" si="24"/>
        <v>4000</v>
      </c>
      <c r="Q110" s="32">
        <f t="shared" si="25"/>
        <v>0</v>
      </c>
      <c r="R110" s="71"/>
      <c r="S110" s="8">
        <f t="shared" si="26"/>
        <v>0</v>
      </c>
      <c r="T110" s="8">
        <f t="shared" si="27"/>
        <v>4000</v>
      </c>
    </row>
    <row r="111" spans="1:20" ht="12.75">
      <c r="A111" s="171"/>
      <c r="B111" s="171"/>
      <c r="C111" s="171"/>
      <c r="D111" s="232"/>
      <c r="E111" s="172"/>
      <c r="F111" s="196"/>
      <c r="G111" s="173"/>
      <c r="H111" s="200"/>
      <c r="I111" s="173"/>
      <c r="J111" s="197"/>
      <c r="K111" s="174"/>
      <c r="L111" s="41"/>
      <c r="M111" s="32">
        <f t="shared" si="21"/>
        <v>0</v>
      </c>
      <c r="N111" s="38">
        <f t="shared" si="22"/>
        <v>0</v>
      </c>
      <c r="O111" s="32">
        <f t="shared" si="23"/>
        <v>0</v>
      </c>
      <c r="P111" s="38">
        <f t="shared" si="24"/>
        <v>0</v>
      </c>
      <c r="Q111" s="32">
        <f t="shared" si="25"/>
        <v>0</v>
      </c>
      <c r="R111" s="71"/>
      <c r="S111" s="8">
        <f t="shared" si="26"/>
        <v>0</v>
      </c>
      <c r="T111" s="8">
        <f t="shared" si="27"/>
        <v>0</v>
      </c>
    </row>
    <row r="112" spans="3:20" s="35" customFormat="1" ht="25.5">
      <c r="C112" s="35" t="s">
        <v>63</v>
      </c>
      <c r="D112" s="208" t="s">
        <v>25</v>
      </c>
      <c r="E112" s="209" t="s">
        <v>54</v>
      </c>
      <c r="F112" s="210" t="s">
        <v>500</v>
      </c>
      <c r="G112" s="143">
        <v>2500</v>
      </c>
      <c r="H112" s="141"/>
      <c r="I112" s="140"/>
      <c r="J112" s="138"/>
      <c r="K112" s="238"/>
      <c r="L112" s="41"/>
      <c r="M112" s="32">
        <f t="shared" si="21"/>
        <v>2500</v>
      </c>
      <c r="N112" s="38">
        <f t="shared" si="22"/>
        <v>0</v>
      </c>
      <c r="O112" s="32">
        <f t="shared" si="23"/>
        <v>0</v>
      </c>
      <c r="P112" s="38">
        <f t="shared" si="24"/>
        <v>0</v>
      </c>
      <c r="Q112" s="32">
        <f t="shared" si="25"/>
        <v>0</v>
      </c>
      <c r="R112" s="71"/>
      <c r="S112" s="8">
        <f t="shared" si="26"/>
        <v>0</v>
      </c>
      <c r="T112" s="8">
        <f t="shared" si="27"/>
        <v>2500</v>
      </c>
    </row>
    <row r="113" spans="2:20" ht="25.5">
      <c r="B113">
        <v>4</v>
      </c>
      <c r="C113" t="s">
        <v>63</v>
      </c>
      <c r="D113" s="157" t="s">
        <v>25</v>
      </c>
      <c r="E113" s="44" t="s">
        <v>54</v>
      </c>
      <c r="F113" s="145" t="s">
        <v>293</v>
      </c>
      <c r="G113" s="147">
        <v>400</v>
      </c>
      <c r="I113" s="12"/>
      <c r="J113" s="10"/>
      <c r="K113" s="174"/>
      <c r="L113" s="41"/>
      <c r="M113" s="32">
        <f t="shared" si="21"/>
        <v>400</v>
      </c>
      <c r="N113" s="38">
        <f t="shared" si="22"/>
        <v>0</v>
      </c>
      <c r="O113" s="32">
        <f t="shared" si="23"/>
        <v>0</v>
      </c>
      <c r="P113" s="38">
        <f t="shared" si="24"/>
        <v>0</v>
      </c>
      <c r="Q113" s="32">
        <f t="shared" si="25"/>
        <v>0</v>
      </c>
      <c r="R113" s="71"/>
      <c r="S113" s="8">
        <f t="shared" si="26"/>
        <v>0</v>
      </c>
      <c r="T113" s="8">
        <f t="shared" si="27"/>
        <v>400</v>
      </c>
    </row>
    <row r="114" spans="4:20" s="35" customFormat="1" ht="12.75">
      <c r="D114" s="208"/>
      <c r="E114" s="209"/>
      <c r="F114" s="210"/>
      <c r="G114" s="140"/>
      <c r="H114" s="141"/>
      <c r="I114" s="140"/>
      <c r="J114" s="138"/>
      <c r="K114" s="238"/>
      <c r="L114" s="41"/>
      <c r="M114" s="32">
        <f t="shared" si="21"/>
        <v>0</v>
      </c>
      <c r="N114" s="38">
        <f t="shared" si="22"/>
        <v>0</v>
      </c>
      <c r="O114" s="32">
        <f t="shared" si="23"/>
        <v>0</v>
      </c>
      <c r="P114" s="38">
        <f t="shared" si="24"/>
        <v>0</v>
      </c>
      <c r="Q114" s="32">
        <f t="shared" si="25"/>
        <v>0</v>
      </c>
      <c r="R114" s="71"/>
      <c r="S114" s="8">
        <f t="shared" si="26"/>
        <v>0</v>
      </c>
      <c r="T114" s="8">
        <f t="shared" si="27"/>
        <v>0</v>
      </c>
    </row>
    <row r="115" spans="4:20" s="35" customFormat="1" ht="12.75">
      <c r="D115" s="208"/>
      <c r="E115" s="209"/>
      <c r="F115" s="210"/>
      <c r="G115" s="140"/>
      <c r="H115" s="141"/>
      <c r="I115" s="140"/>
      <c r="J115" s="138"/>
      <c r="K115" s="238"/>
      <c r="L115" s="41"/>
      <c r="M115" s="32">
        <f t="shared" si="21"/>
        <v>0</v>
      </c>
      <c r="N115" s="38">
        <f t="shared" si="22"/>
        <v>0</v>
      </c>
      <c r="O115" s="32">
        <f t="shared" si="23"/>
        <v>0</v>
      </c>
      <c r="P115" s="38">
        <f t="shared" si="24"/>
        <v>0</v>
      </c>
      <c r="Q115" s="32">
        <f t="shared" si="25"/>
        <v>0</v>
      </c>
      <c r="R115" s="71"/>
      <c r="S115" s="8">
        <f t="shared" si="26"/>
        <v>0</v>
      </c>
      <c r="T115" s="8">
        <f t="shared" si="27"/>
        <v>0</v>
      </c>
    </row>
    <row r="116" spans="4:20" ht="12.75">
      <c r="D116" s="157"/>
      <c r="G116" s="12"/>
      <c r="H116" s="19"/>
      <c r="I116" s="12"/>
      <c r="J116" s="10"/>
      <c r="K116" s="174"/>
      <c r="L116" s="41"/>
      <c r="M116" s="32">
        <f t="shared" si="21"/>
        <v>0</v>
      </c>
      <c r="N116" s="38">
        <f t="shared" si="22"/>
        <v>0</v>
      </c>
      <c r="O116" s="32">
        <f t="shared" si="23"/>
        <v>0</v>
      </c>
      <c r="P116" s="38">
        <f t="shared" si="24"/>
        <v>0</v>
      </c>
      <c r="Q116" s="32">
        <f t="shared" si="25"/>
        <v>0</v>
      </c>
      <c r="R116" s="71"/>
      <c r="S116" s="8">
        <f t="shared" si="26"/>
        <v>0</v>
      </c>
      <c r="T116" s="8">
        <f t="shared" si="27"/>
        <v>0</v>
      </c>
    </row>
    <row r="117" spans="1:20" ht="25.5">
      <c r="A117" s="7"/>
      <c r="B117" s="7" t="s">
        <v>311</v>
      </c>
      <c r="C117" s="7"/>
      <c r="D117" s="223"/>
      <c r="E117" s="133"/>
      <c r="F117" s="153" t="s">
        <v>455</v>
      </c>
      <c r="G117" s="12"/>
      <c r="H117" s="19"/>
      <c r="I117" s="170"/>
      <c r="J117" s="225"/>
      <c r="K117" s="224"/>
      <c r="L117" s="41"/>
      <c r="M117" s="32">
        <f t="shared" si="21"/>
        <v>0</v>
      </c>
      <c r="N117" s="38">
        <f t="shared" si="22"/>
        <v>0</v>
      </c>
      <c r="O117" s="32">
        <f t="shared" si="23"/>
        <v>0</v>
      </c>
      <c r="P117" s="38">
        <f t="shared" si="24"/>
        <v>0</v>
      </c>
      <c r="Q117" s="32">
        <f t="shared" si="25"/>
        <v>0</v>
      </c>
      <c r="R117" s="71"/>
      <c r="S117" s="8">
        <f t="shared" si="26"/>
        <v>0</v>
      </c>
      <c r="T117" s="8">
        <f t="shared" si="27"/>
        <v>0</v>
      </c>
    </row>
    <row r="118" spans="1:20" ht="25.5">
      <c r="A118" s="35"/>
      <c r="B118" s="35"/>
      <c r="C118" s="35" t="s">
        <v>63</v>
      </c>
      <c r="D118" s="208" t="s">
        <v>25</v>
      </c>
      <c r="E118" s="209" t="s">
        <v>54</v>
      </c>
      <c r="F118" s="264" t="s">
        <v>456</v>
      </c>
      <c r="G118" s="140">
        <v>30000</v>
      </c>
      <c r="H118" s="141"/>
      <c r="I118" s="140"/>
      <c r="J118" s="138"/>
      <c r="K118" s="141"/>
      <c r="L118" s="41"/>
      <c r="M118" s="32">
        <f t="shared" si="21"/>
        <v>30000</v>
      </c>
      <c r="N118" s="38">
        <f t="shared" si="22"/>
        <v>0</v>
      </c>
      <c r="O118" s="32">
        <f t="shared" si="23"/>
        <v>0</v>
      </c>
      <c r="P118" s="38">
        <f t="shared" si="24"/>
        <v>0</v>
      </c>
      <c r="Q118" s="32">
        <f t="shared" si="25"/>
        <v>0</v>
      </c>
      <c r="R118" s="71"/>
      <c r="S118" s="8">
        <f t="shared" si="26"/>
        <v>0</v>
      </c>
      <c r="T118" s="8">
        <f t="shared" si="27"/>
        <v>30000</v>
      </c>
    </row>
    <row r="119" spans="3:20" ht="12.75">
      <c r="C119" t="s">
        <v>63</v>
      </c>
      <c r="D119" s="157" t="s">
        <v>28</v>
      </c>
      <c r="E119" s="44" t="s">
        <v>54</v>
      </c>
      <c r="F119" s="411" t="s">
        <v>457</v>
      </c>
      <c r="G119" s="10"/>
      <c r="H119" s="19">
        <v>2688.5</v>
      </c>
      <c r="I119" s="12"/>
      <c r="J119" s="10"/>
      <c r="K119" s="19"/>
      <c r="L119" s="41"/>
      <c r="M119" s="32">
        <f t="shared" si="21"/>
        <v>0</v>
      </c>
      <c r="N119" s="38">
        <f t="shared" si="22"/>
        <v>0</v>
      </c>
      <c r="O119" s="32">
        <f t="shared" si="23"/>
        <v>0</v>
      </c>
      <c r="P119" s="38">
        <f t="shared" si="24"/>
        <v>0</v>
      </c>
      <c r="Q119" s="32">
        <f t="shared" si="25"/>
        <v>0</v>
      </c>
      <c r="R119" s="71"/>
      <c r="S119" s="8">
        <f t="shared" si="26"/>
        <v>0</v>
      </c>
      <c r="T119" s="8">
        <f t="shared" si="27"/>
        <v>0</v>
      </c>
    </row>
    <row r="120" spans="3:20" s="35" customFormat="1" ht="25.5">
      <c r="C120" s="35" t="s">
        <v>63</v>
      </c>
      <c r="D120" s="208" t="s">
        <v>28</v>
      </c>
      <c r="E120" s="209" t="s">
        <v>54</v>
      </c>
      <c r="F120" s="412" t="s">
        <v>0</v>
      </c>
      <c r="G120" s="140">
        <v>24375</v>
      </c>
      <c r="H120" s="141"/>
      <c r="I120" s="140"/>
      <c r="J120" s="138"/>
      <c r="K120" s="188"/>
      <c r="L120" s="41"/>
      <c r="M120" s="32">
        <f aca="true" t="shared" si="28" ref="M120:M125">IF(D120="Personnel",G120,0)</f>
        <v>0</v>
      </c>
      <c r="N120" s="38">
        <f aca="true" t="shared" si="29" ref="N120:N125">IF(D120="Hardware",G120,0)</f>
        <v>0</v>
      </c>
      <c r="O120" s="32">
        <f aca="true" t="shared" si="30" ref="O120:O125">IF(D120="software",G120,0)</f>
        <v>0</v>
      </c>
      <c r="P120" s="38">
        <f aca="true" t="shared" si="31" ref="P120:P125">IF(D120="contractual services",G120,0)</f>
        <v>24375</v>
      </c>
      <c r="Q120" s="32">
        <f aca="true" t="shared" si="32" ref="Q120:Q125">IF(D120="Other NPS",G120,0)</f>
        <v>0</v>
      </c>
      <c r="R120" s="71"/>
      <c r="S120" s="8">
        <f aca="true" t="shared" si="33" ref="S120:S125">IF(E120="yes",G120,0)</f>
        <v>0</v>
      </c>
      <c r="T120" s="8">
        <f aca="true" t="shared" si="34" ref="T120:T125">IF(E120="no",G120,0)</f>
        <v>24375</v>
      </c>
    </row>
    <row r="121" spans="3:20" ht="25.5">
      <c r="C121" t="s">
        <v>63</v>
      </c>
      <c r="D121" s="208" t="s">
        <v>25</v>
      </c>
      <c r="E121" s="44" t="s">
        <v>54</v>
      </c>
      <c r="F121" s="411" t="s">
        <v>458</v>
      </c>
      <c r="G121" s="12"/>
      <c r="H121" s="10">
        <v>8125</v>
      </c>
      <c r="I121" s="12"/>
      <c r="J121" s="12"/>
      <c r="K121" s="19"/>
      <c r="L121" s="41"/>
      <c r="M121" s="32">
        <f t="shared" si="28"/>
        <v>0</v>
      </c>
      <c r="N121" s="38">
        <f t="shared" si="29"/>
        <v>0</v>
      </c>
      <c r="O121" s="32">
        <f t="shared" si="30"/>
        <v>0</v>
      </c>
      <c r="P121" s="38">
        <f t="shared" si="31"/>
        <v>0</v>
      </c>
      <c r="Q121" s="32">
        <f t="shared" si="32"/>
        <v>0</v>
      </c>
      <c r="R121" s="71"/>
      <c r="S121" s="8">
        <f t="shared" si="33"/>
        <v>0</v>
      </c>
      <c r="T121" s="8">
        <f t="shared" si="34"/>
        <v>0</v>
      </c>
    </row>
    <row r="122" spans="4:20" ht="12.75">
      <c r="D122" s="157"/>
      <c r="F122" s="413"/>
      <c r="G122" s="11"/>
      <c r="I122" s="11"/>
      <c r="J122" s="11"/>
      <c r="K122"/>
      <c r="L122" s="41"/>
      <c r="M122" s="32">
        <f t="shared" si="28"/>
        <v>0</v>
      </c>
      <c r="N122" s="38">
        <f t="shared" si="29"/>
        <v>0</v>
      </c>
      <c r="O122" s="32">
        <f t="shared" si="30"/>
        <v>0</v>
      </c>
      <c r="P122" s="38">
        <f t="shared" si="31"/>
        <v>0</v>
      </c>
      <c r="Q122" s="32">
        <f t="shared" si="32"/>
        <v>0</v>
      </c>
      <c r="R122" s="71"/>
      <c r="S122" s="8">
        <f t="shared" si="33"/>
        <v>0</v>
      </c>
      <c r="T122" s="8">
        <f t="shared" si="34"/>
        <v>0</v>
      </c>
    </row>
    <row r="123" spans="2:20" ht="12.75">
      <c r="B123" s="7"/>
      <c r="D123" s="157"/>
      <c r="F123" s="413"/>
      <c r="G123" s="12"/>
      <c r="H123" s="19"/>
      <c r="I123" s="12"/>
      <c r="J123" s="10"/>
      <c r="K123" s="19"/>
      <c r="L123" s="41"/>
      <c r="M123" s="32">
        <f t="shared" si="28"/>
        <v>0</v>
      </c>
      <c r="N123" s="38">
        <f t="shared" si="29"/>
        <v>0</v>
      </c>
      <c r="O123" s="32">
        <f t="shared" si="30"/>
        <v>0</v>
      </c>
      <c r="P123" s="38">
        <f t="shared" si="31"/>
        <v>0</v>
      </c>
      <c r="Q123" s="32">
        <f t="shared" si="32"/>
        <v>0</v>
      </c>
      <c r="R123" s="71"/>
      <c r="S123" s="8">
        <f t="shared" si="33"/>
        <v>0</v>
      </c>
      <c r="T123" s="8">
        <f t="shared" si="34"/>
        <v>0</v>
      </c>
    </row>
    <row r="124" spans="2:20" ht="38.25">
      <c r="B124" s="7" t="s">
        <v>201</v>
      </c>
      <c r="D124" s="157"/>
      <c r="F124" s="414" t="s">
        <v>401</v>
      </c>
      <c r="G124" s="12"/>
      <c r="H124" s="19"/>
      <c r="I124" s="12"/>
      <c r="J124" s="10"/>
      <c r="K124" s="19"/>
      <c r="L124" s="41"/>
      <c r="M124" s="32">
        <f t="shared" si="28"/>
        <v>0</v>
      </c>
      <c r="N124" s="38">
        <f t="shared" si="29"/>
        <v>0</v>
      </c>
      <c r="O124" s="32">
        <f t="shared" si="30"/>
        <v>0</v>
      </c>
      <c r="P124" s="38">
        <f t="shared" si="31"/>
        <v>0</v>
      </c>
      <c r="Q124" s="32">
        <f t="shared" si="32"/>
        <v>0</v>
      </c>
      <c r="R124" s="71"/>
      <c r="S124" s="8">
        <f t="shared" si="33"/>
        <v>0</v>
      </c>
      <c r="T124" s="8">
        <f t="shared" si="34"/>
        <v>0</v>
      </c>
    </row>
    <row r="125" spans="1:20" ht="25.5">
      <c r="A125" s="35"/>
      <c r="B125" s="35"/>
      <c r="C125" s="35" t="s">
        <v>63</v>
      </c>
      <c r="D125" s="208" t="s">
        <v>25</v>
      </c>
      <c r="E125" s="209" t="s">
        <v>54</v>
      </c>
      <c r="F125" s="412" t="s">
        <v>456</v>
      </c>
      <c r="G125" s="140">
        <v>30000</v>
      </c>
      <c r="H125" s="35"/>
      <c r="I125" s="140"/>
      <c r="J125" s="138"/>
      <c r="K125" s="141"/>
      <c r="L125" s="41"/>
      <c r="M125" s="32">
        <f t="shared" si="28"/>
        <v>30000</v>
      </c>
      <c r="N125" s="38">
        <f t="shared" si="29"/>
        <v>0</v>
      </c>
      <c r="O125" s="32">
        <f t="shared" si="30"/>
        <v>0</v>
      </c>
      <c r="P125" s="38">
        <f t="shared" si="31"/>
        <v>0</v>
      </c>
      <c r="Q125" s="32">
        <f t="shared" si="32"/>
        <v>0</v>
      </c>
      <c r="R125" s="71"/>
      <c r="S125" s="8">
        <f t="shared" si="33"/>
        <v>0</v>
      </c>
      <c r="T125" s="8">
        <f t="shared" si="34"/>
        <v>30000</v>
      </c>
    </row>
    <row r="126" spans="3:20" ht="12.75">
      <c r="C126" t="s">
        <v>63</v>
      </c>
      <c r="D126" s="208" t="s">
        <v>25</v>
      </c>
      <c r="E126" s="44" t="s">
        <v>54</v>
      </c>
      <c r="F126" s="411" t="s">
        <v>459</v>
      </c>
      <c r="G126" s="12"/>
      <c r="H126" s="141">
        <v>2688.5</v>
      </c>
      <c r="I126" s="12"/>
      <c r="J126" s="10"/>
      <c r="K126" s="19"/>
      <c r="L126" s="41"/>
      <c r="M126" s="32">
        <f aca="true" t="shared" si="35" ref="M126:M141">IF(D126="Personnel",G126,0)</f>
        <v>0</v>
      </c>
      <c r="N126" s="38">
        <f aca="true" t="shared" si="36" ref="N126:N141">IF(D126="Hardware",G126,0)</f>
        <v>0</v>
      </c>
      <c r="O126" s="32">
        <f aca="true" t="shared" si="37" ref="O126:O141">IF(D126="software",G126,0)</f>
        <v>0</v>
      </c>
      <c r="P126" s="38">
        <f aca="true" t="shared" si="38" ref="P126:P141">IF(D126="contractual services",G126,0)</f>
        <v>0</v>
      </c>
      <c r="Q126" s="32">
        <f aca="true" t="shared" si="39" ref="Q126:Q141">IF(D126="Other NPS",G126,0)</f>
        <v>0</v>
      </c>
      <c r="R126" s="71"/>
      <c r="S126" s="8">
        <f aca="true" t="shared" si="40" ref="S126:S141">IF(E126="yes",G126,0)</f>
        <v>0</v>
      </c>
      <c r="T126" s="8">
        <f aca="true" t="shared" si="41" ref="T126:T141">IF(E126="no",G126,0)</f>
        <v>0</v>
      </c>
    </row>
    <row r="127" spans="3:20" s="35" customFormat="1" ht="25.5">
      <c r="C127" s="35" t="s">
        <v>63</v>
      </c>
      <c r="D127" s="208" t="s">
        <v>28</v>
      </c>
      <c r="E127" s="209" t="s">
        <v>54</v>
      </c>
      <c r="F127" s="412" t="s">
        <v>1</v>
      </c>
      <c r="G127" s="140">
        <v>24375</v>
      </c>
      <c r="H127" s="141"/>
      <c r="I127" s="140"/>
      <c r="J127" s="138"/>
      <c r="K127" s="188"/>
      <c r="L127" s="41"/>
      <c r="M127" s="32">
        <f t="shared" si="35"/>
        <v>0</v>
      </c>
      <c r="N127" s="38">
        <f t="shared" si="36"/>
        <v>0</v>
      </c>
      <c r="O127" s="32">
        <f t="shared" si="37"/>
        <v>0</v>
      </c>
      <c r="P127" s="38">
        <f t="shared" si="38"/>
        <v>24375</v>
      </c>
      <c r="Q127" s="32">
        <f t="shared" si="39"/>
        <v>0</v>
      </c>
      <c r="R127" s="71"/>
      <c r="S127" s="8">
        <f t="shared" si="40"/>
        <v>0</v>
      </c>
      <c r="T127" s="8">
        <f t="shared" si="41"/>
        <v>24375</v>
      </c>
    </row>
    <row r="128" spans="3:20" ht="12.75">
      <c r="C128" t="s">
        <v>63</v>
      </c>
      <c r="D128" s="157" t="s">
        <v>28</v>
      </c>
      <c r="E128" s="44" t="s">
        <v>54</v>
      </c>
      <c r="F128" s="265" t="s">
        <v>460</v>
      </c>
      <c r="G128" s="12"/>
      <c r="H128" s="12">
        <v>8125</v>
      </c>
      <c r="I128" s="12"/>
      <c r="J128" s="10"/>
      <c r="K128" s="19"/>
      <c r="L128" s="41"/>
      <c r="M128" s="32">
        <f t="shared" si="35"/>
        <v>0</v>
      </c>
      <c r="N128" s="38">
        <f t="shared" si="36"/>
        <v>0</v>
      </c>
      <c r="O128" s="32">
        <f t="shared" si="37"/>
        <v>0</v>
      </c>
      <c r="P128" s="38">
        <f t="shared" si="38"/>
        <v>0</v>
      </c>
      <c r="Q128" s="32">
        <f t="shared" si="39"/>
        <v>0</v>
      </c>
      <c r="R128" s="71"/>
      <c r="S128" s="8">
        <f t="shared" si="40"/>
        <v>0</v>
      </c>
      <c r="T128" s="8">
        <f t="shared" si="41"/>
        <v>0</v>
      </c>
    </row>
    <row r="129" spans="1:20" ht="12.75">
      <c r="A129" s="7"/>
      <c r="D129" s="157"/>
      <c r="G129" s="140"/>
      <c r="H129" s="141"/>
      <c r="I129" s="140"/>
      <c r="J129" s="138"/>
      <c r="K129" s="174"/>
      <c r="L129" s="41"/>
      <c r="M129" s="32">
        <f t="shared" si="35"/>
        <v>0</v>
      </c>
      <c r="N129" s="38">
        <f t="shared" si="36"/>
        <v>0</v>
      </c>
      <c r="O129" s="32">
        <f t="shared" si="37"/>
        <v>0</v>
      </c>
      <c r="P129" s="38">
        <f t="shared" si="38"/>
        <v>0</v>
      </c>
      <c r="Q129" s="32">
        <f t="shared" si="39"/>
        <v>0</v>
      </c>
      <c r="R129" s="71"/>
      <c r="S129" s="8">
        <f t="shared" si="40"/>
        <v>0</v>
      </c>
      <c r="T129" s="8">
        <f t="shared" si="41"/>
        <v>0</v>
      </c>
    </row>
    <row r="130" spans="6:20" ht="13.5" customHeight="1">
      <c r="F130" s="210"/>
      <c r="G130" s="140"/>
      <c r="H130" s="141"/>
      <c r="I130" s="140"/>
      <c r="J130" s="138"/>
      <c r="K130" s="174"/>
      <c r="L130" s="41"/>
      <c r="M130" s="32">
        <f t="shared" si="35"/>
        <v>0</v>
      </c>
      <c r="N130" s="38">
        <f t="shared" si="36"/>
        <v>0</v>
      </c>
      <c r="O130" s="32">
        <f t="shared" si="37"/>
        <v>0</v>
      </c>
      <c r="P130" s="38">
        <f t="shared" si="38"/>
        <v>0</v>
      </c>
      <c r="Q130" s="32">
        <f t="shared" si="39"/>
        <v>0</v>
      </c>
      <c r="R130" s="71"/>
      <c r="S130" s="8">
        <f t="shared" si="40"/>
        <v>0</v>
      </c>
      <c r="T130" s="8">
        <f t="shared" si="41"/>
        <v>0</v>
      </c>
    </row>
    <row r="131" spans="1:20" s="35" customFormat="1" ht="25.5">
      <c r="A131" s="184"/>
      <c r="B131" s="286" t="s">
        <v>201</v>
      </c>
      <c r="C131" s="184"/>
      <c r="D131" s="206"/>
      <c r="E131" s="185"/>
      <c r="F131" s="287" t="s">
        <v>444</v>
      </c>
      <c r="G131" s="187"/>
      <c r="H131" s="188"/>
      <c r="I131" s="187"/>
      <c r="J131" s="189"/>
      <c r="K131" s="238"/>
      <c r="L131" s="41"/>
      <c r="M131" s="32">
        <f t="shared" si="35"/>
        <v>0</v>
      </c>
      <c r="N131" s="38">
        <f t="shared" si="36"/>
        <v>0</v>
      </c>
      <c r="O131" s="32">
        <f t="shared" si="37"/>
        <v>0</v>
      </c>
      <c r="P131" s="38">
        <f t="shared" si="38"/>
        <v>0</v>
      </c>
      <c r="Q131" s="32">
        <f t="shared" si="39"/>
        <v>0</v>
      </c>
      <c r="R131" s="71"/>
      <c r="S131" s="8">
        <f t="shared" si="40"/>
        <v>0</v>
      </c>
      <c r="T131" s="8">
        <f t="shared" si="41"/>
        <v>0</v>
      </c>
    </row>
    <row r="132" spans="1:20" s="35" customFormat="1" ht="25.5">
      <c r="A132" s="184"/>
      <c r="B132" s="184"/>
      <c r="C132" s="184" t="s">
        <v>63</v>
      </c>
      <c r="D132" s="206" t="s">
        <v>25</v>
      </c>
      <c r="E132" s="185" t="s">
        <v>54</v>
      </c>
      <c r="F132" s="323" t="s">
        <v>445</v>
      </c>
      <c r="G132" s="189"/>
      <c r="H132" s="141">
        <v>5904</v>
      </c>
      <c r="I132" s="187"/>
      <c r="J132" s="189"/>
      <c r="K132" s="238"/>
      <c r="L132" s="41"/>
      <c r="M132" s="32">
        <f t="shared" si="35"/>
        <v>0</v>
      </c>
      <c r="N132" s="38">
        <f t="shared" si="36"/>
        <v>0</v>
      </c>
      <c r="O132" s="32">
        <f t="shared" si="37"/>
        <v>0</v>
      </c>
      <c r="P132" s="38">
        <f t="shared" si="38"/>
        <v>0</v>
      </c>
      <c r="Q132" s="32">
        <f t="shared" si="39"/>
        <v>0</v>
      </c>
      <c r="R132" s="71"/>
      <c r="S132" s="8">
        <f t="shared" si="40"/>
        <v>0</v>
      </c>
      <c r="T132" s="8">
        <f t="shared" si="41"/>
        <v>0</v>
      </c>
    </row>
    <row r="133" spans="1:20" s="35" customFormat="1" ht="12.75">
      <c r="A133" s="184"/>
      <c r="B133" s="184"/>
      <c r="C133" s="184" t="s">
        <v>63</v>
      </c>
      <c r="D133" s="206" t="s">
        <v>25</v>
      </c>
      <c r="E133" s="185" t="s">
        <v>54</v>
      </c>
      <c r="F133" s="323" t="s">
        <v>446</v>
      </c>
      <c r="H133" s="140">
        <v>24630.842249999998</v>
      </c>
      <c r="I133" s="187"/>
      <c r="J133" s="189"/>
      <c r="K133" s="238"/>
      <c r="L133" s="41"/>
      <c r="M133" s="32">
        <f t="shared" si="35"/>
        <v>0</v>
      </c>
      <c r="N133" s="38">
        <f t="shared" si="36"/>
        <v>0</v>
      </c>
      <c r="O133" s="32">
        <f t="shared" si="37"/>
        <v>0</v>
      </c>
      <c r="P133" s="38">
        <f t="shared" si="38"/>
        <v>0</v>
      </c>
      <c r="Q133" s="32">
        <f t="shared" si="39"/>
        <v>0</v>
      </c>
      <c r="R133" s="71"/>
      <c r="S133" s="8">
        <f t="shared" si="40"/>
        <v>0</v>
      </c>
      <c r="T133" s="8">
        <f t="shared" si="41"/>
        <v>0</v>
      </c>
    </row>
    <row r="134" spans="1:20" s="35" customFormat="1" ht="12.75">
      <c r="A134" s="184"/>
      <c r="B134" s="184"/>
      <c r="C134" s="184" t="s">
        <v>63</v>
      </c>
      <c r="D134" s="206" t="s">
        <v>25</v>
      </c>
      <c r="E134" s="185" t="s">
        <v>54</v>
      </c>
      <c r="F134" s="186" t="s">
        <v>447</v>
      </c>
      <c r="G134" s="187"/>
      <c r="H134" s="188"/>
      <c r="I134" s="140">
        <v>73892.52674999999</v>
      </c>
      <c r="J134" s="189"/>
      <c r="K134" s="238"/>
      <c r="L134" s="41"/>
      <c r="M134" s="32">
        <f t="shared" si="35"/>
        <v>0</v>
      </c>
      <c r="N134" s="38">
        <f t="shared" si="36"/>
        <v>0</v>
      </c>
      <c r="O134" s="32">
        <f t="shared" si="37"/>
        <v>0</v>
      </c>
      <c r="P134" s="38">
        <f t="shared" si="38"/>
        <v>0</v>
      </c>
      <c r="Q134" s="32">
        <f t="shared" si="39"/>
        <v>0</v>
      </c>
      <c r="R134" s="71"/>
      <c r="S134" s="8">
        <f t="shared" si="40"/>
        <v>0</v>
      </c>
      <c r="T134" s="8">
        <f t="shared" si="41"/>
        <v>0</v>
      </c>
    </row>
    <row r="135" spans="1:20" s="35" customFormat="1" ht="25.5">
      <c r="A135" s="184"/>
      <c r="B135" s="184"/>
      <c r="C135" s="184" t="s">
        <v>63</v>
      </c>
      <c r="D135" s="206" t="s">
        <v>25</v>
      </c>
      <c r="E135" s="185" t="s">
        <v>54</v>
      </c>
      <c r="F135" s="186" t="s">
        <v>522</v>
      </c>
      <c r="G135" s="140"/>
      <c r="H135" s="140">
        <v>23972.5</v>
      </c>
      <c r="I135" s="187"/>
      <c r="J135" s="189"/>
      <c r="K135" s="238"/>
      <c r="L135" s="41"/>
      <c r="M135" s="32">
        <f t="shared" si="35"/>
        <v>0</v>
      </c>
      <c r="N135" s="38">
        <f t="shared" si="36"/>
        <v>0</v>
      </c>
      <c r="O135" s="32">
        <f t="shared" si="37"/>
        <v>0</v>
      </c>
      <c r="P135" s="38">
        <f t="shared" si="38"/>
        <v>0</v>
      </c>
      <c r="Q135" s="32">
        <f t="shared" si="39"/>
        <v>0</v>
      </c>
      <c r="R135" s="71"/>
      <c r="S135" s="8">
        <f t="shared" si="40"/>
        <v>0</v>
      </c>
      <c r="T135" s="8">
        <f t="shared" si="41"/>
        <v>0</v>
      </c>
    </row>
    <row r="136" spans="1:20" s="35" customFormat="1" ht="12.75">
      <c r="A136" s="184"/>
      <c r="B136" s="184"/>
      <c r="C136" s="184" t="s">
        <v>63</v>
      </c>
      <c r="D136" s="206" t="s">
        <v>25</v>
      </c>
      <c r="E136" s="185" t="s">
        <v>54</v>
      </c>
      <c r="F136" s="186" t="s">
        <v>523</v>
      </c>
      <c r="G136" s="187"/>
      <c r="H136" s="188">
        <v>3500</v>
      </c>
      <c r="I136" s="187"/>
      <c r="J136" s="189"/>
      <c r="K136" s="238"/>
      <c r="L136" s="41"/>
      <c r="M136" s="32">
        <f t="shared" si="35"/>
        <v>0</v>
      </c>
      <c r="N136" s="38">
        <f t="shared" si="36"/>
        <v>0</v>
      </c>
      <c r="O136" s="32">
        <f t="shared" si="37"/>
        <v>0</v>
      </c>
      <c r="P136" s="38">
        <f t="shared" si="38"/>
        <v>0</v>
      </c>
      <c r="Q136" s="32">
        <f t="shared" si="39"/>
        <v>0</v>
      </c>
      <c r="R136" s="71"/>
      <c r="S136" s="8">
        <f t="shared" si="40"/>
        <v>0</v>
      </c>
      <c r="T136" s="8">
        <f t="shared" si="41"/>
        <v>0</v>
      </c>
    </row>
    <row r="137" spans="1:20" s="35" customFormat="1" ht="16.5" customHeight="1">
      <c r="A137" s="184"/>
      <c r="B137" s="184"/>
      <c r="C137" s="184" t="s">
        <v>63</v>
      </c>
      <c r="D137" s="206" t="s">
        <v>25</v>
      </c>
      <c r="E137" s="185" t="s">
        <v>54</v>
      </c>
      <c r="F137" s="186" t="s">
        <v>448</v>
      </c>
      <c r="G137" s="187">
        <v>5000</v>
      </c>
      <c r="H137" s="188"/>
      <c r="I137" s="187"/>
      <c r="J137" s="189"/>
      <c r="K137" s="238"/>
      <c r="L137" s="41"/>
      <c r="M137" s="32">
        <f t="shared" si="35"/>
        <v>5000</v>
      </c>
      <c r="N137" s="38">
        <f t="shared" si="36"/>
        <v>0</v>
      </c>
      <c r="O137" s="32">
        <f t="shared" si="37"/>
        <v>0</v>
      </c>
      <c r="P137" s="38">
        <f t="shared" si="38"/>
        <v>0</v>
      </c>
      <c r="Q137" s="32">
        <f t="shared" si="39"/>
        <v>0</v>
      </c>
      <c r="R137" s="71"/>
      <c r="S137" s="8">
        <f t="shared" si="40"/>
        <v>0</v>
      </c>
      <c r="T137" s="8">
        <f t="shared" si="41"/>
        <v>5000</v>
      </c>
    </row>
    <row r="138" spans="1:20" s="35" customFormat="1" ht="25.5">
      <c r="A138" s="184"/>
      <c r="B138" s="184"/>
      <c r="C138" s="184" t="s">
        <v>63</v>
      </c>
      <c r="D138" s="206" t="s">
        <v>25</v>
      </c>
      <c r="E138" s="185" t="s">
        <v>54</v>
      </c>
      <c r="F138" s="186" t="s">
        <v>449</v>
      </c>
      <c r="G138" s="187">
        <v>15000</v>
      </c>
      <c r="H138" s="188"/>
      <c r="I138" s="187"/>
      <c r="J138" s="189"/>
      <c r="K138" s="238"/>
      <c r="L138" s="41"/>
      <c r="M138" s="32">
        <f t="shared" si="35"/>
        <v>15000</v>
      </c>
      <c r="N138" s="38">
        <f t="shared" si="36"/>
        <v>0</v>
      </c>
      <c r="O138" s="32">
        <f t="shared" si="37"/>
        <v>0</v>
      </c>
      <c r="P138" s="38">
        <f t="shared" si="38"/>
        <v>0</v>
      </c>
      <c r="Q138" s="32">
        <f t="shared" si="39"/>
        <v>0</v>
      </c>
      <c r="R138" s="71"/>
      <c r="S138" s="8">
        <f t="shared" si="40"/>
        <v>0</v>
      </c>
      <c r="T138" s="8">
        <f t="shared" si="41"/>
        <v>15000</v>
      </c>
    </row>
    <row r="139" spans="1:20" s="35" customFormat="1" ht="12.75">
      <c r="A139" s="184"/>
      <c r="B139" s="184"/>
      <c r="C139" s="184"/>
      <c r="D139" s="206"/>
      <c r="E139" s="185"/>
      <c r="F139" s="186"/>
      <c r="G139" s="187"/>
      <c r="H139" s="188"/>
      <c r="I139" s="187"/>
      <c r="J139" s="189"/>
      <c r="K139" s="238"/>
      <c r="L139" s="41"/>
      <c r="M139" s="32">
        <f t="shared" si="35"/>
        <v>0</v>
      </c>
      <c r="N139" s="38">
        <f t="shared" si="36"/>
        <v>0</v>
      </c>
      <c r="O139" s="32">
        <f t="shared" si="37"/>
        <v>0</v>
      </c>
      <c r="P139" s="38">
        <f t="shared" si="38"/>
        <v>0</v>
      </c>
      <c r="Q139" s="32">
        <f t="shared" si="39"/>
        <v>0</v>
      </c>
      <c r="R139" s="71"/>
      <c r="S139" s="8">
        <f t="shared" si="40"/>
        <v>0</v>
      </c>
      <c r="T139" s="8">
        <f t="shared" si="41"/>
        <v>0</v>
      </c>
    </row>
    <row r="140" spans="4:20" s="245" customFormat="1" ht="12.75">
      <c r="D140" s="157"/>
      <c r="E140" s="157"/>
      <c r="F140" s="265"/>
      <c r="G140" s="283"/>
      <c r="H140" s="284"/>
      <c r="I140" s="283"/>
      <c r="J140" s="285"/>
      <c r="K140" s="281"/>
      <c r="L140" s="282"/>
      <c r="M140" s="32">
        <f t="shared" si="35"/>
        <v>0</v>
      </c>
      <c r="N140" s="38">
        <f t="shared" si="36"/>
        <v>0</v>
      </c>
      <c r="O140" s="32">
        <f t="shared" si="37"/>
        <v>0</v>
      </c>
      <c r="P140" s="38">
        <f t="shared" si="38"/>
        <v>0</v>
      </c>
      <c r="Q140" s="32">
        <f t="shared" si="39"/>
        <v>0</v>
      </c>
      <c r="R140" s="71"/>
      <c r="S140" s="8">
        <f t="shared" si="40"/>
        <v>0</v>
      </c>
      <c r="T140" s="8">
        <f t="shared" si="41"/>
        <v>0</v>
      </c>
    </row>
    <row r="141" spans="2:20" ht="12.75">
      <c r="B141" s="7" t="s">
        <v>204</v>
      </c>
      <c r="D141" s="157"/>
      <c r="F141" s="414" t="s">
        <v>450</v>
      </c>
      <c r="G141" s="12"/>
      <c r="I141" s="12"/>
      <c r="J141" s="10"/>
      <c r="K141" s="174"/>
      <c r="L141" s="41"/>
      <c r="M141" s="32">
        <f t="shared" si="35"/>
        <v>0</v>
      </c>
      <c r="N141" s="38">
        <f t="shared" si="36"/>
        <v>0</v>
      </c>
      <c r="O141" s="32">
        <f t="shared" si="37"/>
        <v>0</v>
      </c>
      <c r="P141" s="38">
        <f t="shared" si="38"/>
        <v>0</v>
      </c>
      <c r="Q141" s="32">
        <f t="shared" si="39"/>
        <v>0</v>
      </c>
      <c r="R141" s="71"/>
      <c r="S141" s="8">
        <f t="shared" si="40"/>
        <v>0</v>
      </c>
      <c r="T141" s="8">
        <f t="shared" si="41"/>
        <v>0</v>
      </c>
    </row>
    <row r="142" spans="3:20" ht="12.75">
      <c r="C142" t="s">
        <v>63</v>
      </c>
      <c r="D142" s="157" t="s">
        <v>25</v>
      </c>
      <c r="E142" s="44" t="s">
        <v>53</v>
      </c>
      <c r="F142" s="386" t="s">
        <v>451</v>
      </c>
      <c r="G142" s="11"/>
      <c r="H142" s="12">
        <v>5904</v>
      </c>
      <c r="I142" s="12"/>
      <c r="J142" s="10"/>
      <c r="K142" s="174"/>
      <c r="L142" s="41"/>
      <c r="M142" s="32">
        <f aca="true" t="shared" si="42" ref="M142:M182">IF(D142="Personnel",G142,0)</f>
        <v>0</v>
      </c>
      <c r="N142" s="38">
        <f aca="true" t="shared" si="43" ref="N142:N182">IF(D142="Hardware",G142,0)</f>
        <v>0</v>
      </c>
      <c r="O142" s="32">
        <f aca="true" t="shared" si="44" ref="O142:O182">IF(D142="software",G142,0)</f>
        <v>0</v>
      </c>
      <c r="P142" s="38">
        <f aca="true" t="shared" si="45" ref="P142:P182">IF(D142="contractual services",G142,0)</f>
        <v>0</v>
      </c>
      <c r="Q142" s="32">
        <f aca="true" t="shared" si="46" ref="Q142:Q182">IF(D142="Other NPS",G142,0)</f>
        <v>0</v>
      </c>
      <c r="R142" s="71"/>
      <c r="S142" s="8">
        <f aca="true" t="shared" si="47" ref="S142:S182">IF(E142="yes",G142,0)</f>
        <v>0</v>
      </c>
      <c r="T142" s="8">
        <f aca="true" t="shared" si="48" ref="T142:T182">IF(E142="no",G142,0)</f>
        <v>0</v>
      </c>
    </row>
    <row r="143" spans="3:20" ht="12.75">
      <c r="C143" t="s">
        <v>63</v>
      </c>
      <c r="D143" s="157" t="s">
        <v>27</v>
      </c>
      <c r="E143" s="44" t="s">
        <v>53</v>
      </c>
      <c r="F143" s="145" t="s">
        <v>149</v>
      </c>
      <c r="G143" s="12">
        <v>127500</v>
      </c>
      <c r="H143" s="12"/>
      <c r="I143" s="10"/>
      <c r="J143" s="10"/>
      <c r="K143" s="174"/>
      <c r="L143" s="41"/>
      <c r="M143" s="32">
        <f t="shared" si="42"/>
        <v>0</v>
      </c>
      <c r="N143" s="38">
        <f t="shared" si="43"/>
        <v>0</v>
      </c>
      <c r="O143" s="32">
        <f t="shared" si="44"/>
        <v>127500</v>
      </c>
      <c r="P143" s="38">
        <f t="shared" si="45"/>
        <v>0</v>
      </c>
      <c r="Q143" s="32">
        <f t="shared" si="46"/>
        <v>0</v>
      </c>
      <c r="R143" s="71"/>
      <c r="S143" s="8">
        <f t="shared" si="47"/>
        <v>127500</v>
      </c>
      <c r="T143" s="8">
        <f t="shared" si="48"/>
        <v>0</v>
      </c>
    </row>
    <row r="144" spans="3:20" ht="25.5">
      <c r="C144" t="s">
        <v>63</v>
      </c>
      <c r="D144" s="157" t="s">
        <v>28</v>
      </c>
      <c r="E144" s="44" t="s">
        <v>53</v>
      </c>
      <c r="F144" s="145" t="s">
        <v>452</v>
      </c>
      <c r="G144" s="12">
        <v>24630.842249999998</v>
      </c>
      <c r="H144" s="19"/>
      <c r="I144" s="12"/>
      <c r="J144" s="10"/>
      <c r="K144" s="174"/>
      <c r="L144" s="41"/>
      <c r="M144" s="32">
        <f t="shared" si="42"/>
        <v>0</v>
      </c>
      <c r="N144" s="38">
        <f t="shared" si="43"/>
        <v>0</v>
      </c>
      <c r="O144" s="32">
        <f t="shared" si="44"/>
        <v>0</v>
      </c>
      <c r="P144" s="38">
        <f t="shared" si="45"/>
        <v>24630.842249999998</v>
      </c>
      <c r="Q144" s="32">
        <f t="shared" si="46"/>
        <v>0</v>
      </c>
      <c r="R144" s="71"/>
      <c r="S144" s="8">
        <f t="shared" si="47"/>
        <v>24630.842249999998</v>
      </c>
      <c r="T144" s="8">
        <f t="shared" si="48"/>
        <v>0</v>
      </c>
    </row>
    <row r="145" spans="3:20" ht="12.75">
      <c r="C145" t="s">
        <v>63</v>
      </c>
      <c r="D145" s="157" t="s">
        <v>25</v>
      </c>
      <c r="E145" s="44" t="s">
        <v>53</v>
      </c>
      <c r="F145" s="145" t="s">
        <v>453</v>
      </c>
      <c r="G145" s="12"/>
      <c r="H145" s="19"/>
      <c r="I145" s="12">
        <v>73892.52674999999</v>
      </c>
      <c r="J145" s="10"/>
      <c r="K145" s="174"/>
      <c r="L145" s="41"/>
      <c r="M145" s="32">
        <f t="shared" si="42"/>
        <v>0</v>
      </c>
      <c r="N145" s="38">
        <f t="shared" si="43"/>
        <v>0</v>
      </c>
      <c r="O145" s="32">
        <f t="shared" si="44"/>
        <v>0</v>
      </c>
      <c r="P145" s="38">
        <f t="shared" si="45"/>
        <v>0</v>
      </c>
      <c r="Q145" s="32">
        <f t="shared" si="46"/>
        <v>0</v>
      </c>
      <c r="R145" s="71"/>
      <c r="S145" s="8">
        <f t="shared" si="47"/>
        <v>0</v>
      </c>
      <c r="T145" s="8">
        <f t="shared" si="48"/>
        <v>0</v>
      </c>
    </row>
    <row r="146" spans="3:20" ht="12.75">
      <c r="C146" t="s">
        <v>63</v>
      </c>
      <c r="D146" s="157" t="s">
        <v>28</v>
      </c>
      <c r="E146" s="44" t="s">
        <v>53</v>
      </c>
      <c r="F146" s="145" t="s">
        <v>519</v>
      </c>
      <c r="G146" s="12">
        <v>23972.5</v>
      </c>
      <c r="H146" s="19"/>
      <c r="I146" s="12"/>
      <c r="J146" s="10"/>
      <c r="K146" s="174"/>
      <c r="L146" s="41"/>
      <c r="M146" s="32">
        <f t="shared" si="42"/>
        <v>0</v>
      </c>
      <c r="N146" s="38">
        <f t="shared" si="43"/>
        <v>0</v>
      </c>
      <c r="O146" s="32">
        <f t="shared" si="44"/>
        <v>0</v>
      </c>
      <c r="P146" s="38">
        <f t="shared" si="45"/>
        <v>23972.5</v>
      </c>
      <c r="Q146" s="32">
        <f t="shared" si="46"/>
        <v>0</v>
      </c>
      <c r="R146" s="71"/>
      <c r="S146" s="8">
        <f t="shared" si="47"/>
        <v>23972.5</v>
      </c>
      <c r="T146" s="8">
        <f t="shared" si="48"/>
        <v>0</v>
      </c>
    </row>
    <row r="147" spans="3:20" ht="12.75">
      <c r="C147" t="s">
        <v>63</v>
      </c>
      <c r="D147" s="157" t="s">
        <v>25</v>
      </c>
      <c r="E147" s="44" t="s">
        <v>53</v>
      </c>
      <c r="F147" s="145" t="s">
        <v>530</v>
      </c>
      <c r="G147" s="12"/>
      <c r="H147" s="19"/>
      <c r="I147" s="12">
        <v>71918</v>
      </c>
      <c r="J147" s="10"/>
      <c r="K147" s="174"/>
      <c r="L147" s="41"/>
      <c r="M147" s="32">
        <f>IF(D147="Personnel",G147,0)</f>
        <v>0</v>
      </c>
      <c r="N147" s="38">
        <f>IF(D147="Hardware",G147,0)</f>
        <v>0</v>
      </c>
      <c r="O147" s="32">
        <f>IF(D147="software",G147,0)</f>
        <v>0</v>
      </c>
      <c r="P147" s="38">
        <f>IF(D147="contractual services",G147,0)</f>
        <v>0</v>
      </c>
      <c r="Q147" s="32">
        <f>IF(D147="Other NPS",G147,0)</f>
        <v>0</v>
      </c>
      <c r="R147" s="71"/>
      <c r="S147" s="8">
        <f>IF(E147="yes",G147,0)</f>
        <v>0</v>
      </c>
      <c r="T147" s="8">
        <f>IF(E147="no",G147,0)</f>
        <v>0</v>
      </c>
    </row>
    <row r="148" spans="6:20" ht="12.75">
      <c r="F148" s="210"/>
      <c r="G148" s="140"/>
      <c r="H148" s="141"/>
      <c r="I148" s="140"/>
      <c r="J148" s="138"/>
      <c r="K148" s="174"/>
      <c r="L148" s="41"/>
      <c r="M148" s="32">
        <f t="shared" si="42"/>
        <v>0</v>
      </c>
      <c r="N148" s="38">
        <f t="shared" si="43"/>
        <v>0</v>
      </c>
      <c r="O148" s="32">
        <f t="shared" si="44"/>
        <v>0</v>
      </c>
      <c r="P148" s="38">
        <f t="shared" si="45"/>
        <v>0</v>
      </c>
      <c r="Q148" s="32">
        <f t="shared" si="46"/>
        <v>0</v>
      </c>
      <c r="R148" s="71"/>
      <c r="S148" s="8">
        <f t="shared" si="47"/>
        <v>0</v>
      </c>
      <c r="T148" s="8">
        <f t="shared" si="48"/>
        <v>0</v>
      </c>
    </row>
    <row r="149" spans="7:20" ht="12.75">
      <c r="G149" s="12"/>
      <c r="H149" s="19"/>
      <c r="I149" s="12"/>
      <c r="J149" s="10"/>
      <c r="K149" s="174"/>
      <c r="L149" s="41"/>
      <c r="M149" s="32">
        <f t="shared" si="42"/>
        <v>0</v>
      </c>
      <c r="N149" s="38">
        <f t="shared" si="43"/>
        <v>0</v>
      </c>
      <c r="O149" s="32">
        <f t="shared" si="44"/>
        <v>0</v>
      </c>
      <c r="P149" s="38">
        <f t="shared" si="45"/>
        <v>0</v>
      </c>
      <c r="Q149" s="32">
        <f t="shared" si="46"/>
        <v>0</v>
      </c>
      <c r="R149" s="71"/>
      <c r="S149" s="8">
        <f t="shared" si="47"/>
        <v>0</v>
      </c>
      <c r="T149" s="8">
        <f t="shared" si="48"/>
        <v>0</v>
      </c>
    </row>
    <row r="150" spans="7:20" ht="12.75">
      <c r="G150" s="12"/>
      <c r="H150" s="19"/>
      <c r="I150" s="12"/>
      <c r="J150" s="10"/>
      <c r="K150" s="174"/>
      <c r="L150" s="41"/>
      <c r="M150" s="32">
        <f t="shared" si="42"/>
        <v>0</v>
      </c>
      <c r="N150" s="38">
        <f t="shared" si="43"/>
        <v>0</v>
      </c>
      <c r="O150" s="32">
        <f t="shared" si="44"/>
        <v>0</v>
      </c>
      <c r="P150" s="38">
        <f t="shared" si="45"/>
        <v>0</v>
      </c>
      <c r="Q150" s="32">
        <f t="shared" si="46"/>
        <v>0</v>
      </c>
      <c r="R150" s="71"/>
      <c r="S150" s="8">
        <f t="shared" si="47"/>
        <v>0</v>
      </c>
      <c r="T150" s="8">
        <f t="shared" si="48"/>
        <v>0</v>
      </c>
    </row>
    <row r="151" spans="7:20" ht="12.75">
      <c r="G151" s="12"/>
      <c r="H151" s="19"/>
      <c r="I151" s="12"/>
      <c r="J151" s="10"/>
      <c r="K151" s="174"/>
      <c r="L151" s="41"/>
      <c r="M151" s="32">
        <f t="shared" si="42"/>
        <v>0</v>
      </c>
      <c r="N151" s="38">
        <f t="shared" si="43"/>
        <v>0</v>
      </c>
      <c r="O151" s="32">
        <f t="shared" si="44"/>
        <v>0</v>
      </c>
      <c r="P151" s="38">
        <f t="shared" si="45"/>
        <v>0</v>
      </c>
      <c r="Q151" s="32">
        <f t="shared" si="46"/>
        <v>0</v>
      </c>
      <c r="R151" s="71"/>
      <c r="S151" s="8">
        <f t="shared" si="47"/>
        <v>0</v>
      </c>
      <c r="T151" s="8">
        <f t="shared" si="48"/>
        <v>0</v>
      </c>
    </row>
    <row r="152" spans="7:20" ht="12.75">
      <c r="G152" s="12"/>
      <c r="H152" s="19"/>
      <c r="I152" s="12"/>
      <c r="J152" s="10"/>
      <c r="K152" s="174"/>
      <c r="L152" s="41"/>
      <c r="M152" s="32">
        <f t="shared" si="42"/>
        <v>0</v>
      </c>
      <c r="N152" s="38">
        <f t="shared" si="43"/>
        <v>0</v>
      </c>
      <c r="O152" s="32">
        <f t="shared" si="44"/>
        <v>0</v>
      </c>
      <c r="P152" s="38">
        <f t="shared" si="45"/>
        <v>0</v>
      </c>
      <c r="Q152" s="32">
        <f t="shared" si="46"/>
        <v>0</v>
      </c>
      <c r="R152" s="71"/>
      <c r="S152" s="8">
        <f t="shared" si="47"/>
        <v>0</v>
      </c>
      <c r="T152" s="8">
        <f t="shared" si="48"/>
        <v>0</v>
      </c>
    </row>
    <row r="153" spans="7:20" ht="12.75">
      <c r="G153" s="12"/>
      <c r="H153" s="19"/>
      <c r="I153" s="12"/>
      <c r="J153" s="10"/>
      <c r="K153" s="174"/>
      <c r="L153" s="41"/>
      <c r="M153" s="32">
        <f t="shared" si="42"/>
        <v>0</v>
      </c>
      <c r="N153" s="38">
        <f t="shared" si="43"/>
        <v>0</v>
      </c>
      <c r="O153" s="32">
        <f t="shared" si="44"/>
        <v>0</v>
      </c>
      <c r="P153" s="38">
        <f t="shared" si="45"/>
        <v>0</v>
      </c>
      <c r="Q153" s="32">
        <f t="shared" si="46"/>
        <v>0</v>
      </c>
      <c r="R153" s="71"/>
      <c r="S153" s="8">
        <f t="shared" si="47"/>
        <v>0</v>
      </c>
      <c r="T153" s="8">
        <f t="shared" si="48"/>
        <v>0</v>
      </c>
    </row>
    <row r="154" spans="3:20" ht="13.5" thickBot="1">
      <c r="C154" s="14" t="s">
        <v>66</v>
      </c>
      <c r="G154" s="24"/>
      <c r="H154" s="25"/>
      <c r="I154" s="24"/>
      <c r="J154" s="26"/>
      <c r="K154" s="174"/>
      <c r="L154" s="41"/>
      <c r="M154" s="32">
        <f t="shared" si="42"/>
        <v>0</v>
      </c>
      <c r="N154" s="38">
        <f t="shared" si="43"/>
        <v>0</v>
      </c>
      <c r="O154" s="32">
        <f t="shared" si="44"/>
        <v>0</v>
      </c>
      <c r="P154" s="38">
        <f t="shared" si="45"/>
        <v>0</v>
      </c>
      <c r="Q154" s="32">
        <f t="shared" si="46"/>
        <v>0</v>
      </c>
      <c r="R154" s="71"/>
      <c r="S154" s="8">
        <f t="shared" si="47"/>
        <v>0</v>
      </c>
      <c r="T154" s="8">
        <f t="shared" si="48"/>
        <v>0</v>
      </c>
    </row>
    <row r="155" spans="5:20" ht="13.5" thickTop="1">
      <c r="E155" s="133" t="s">
        <v>15</v>
      </c>
      <c r="F155" s="207" t="s">
        <v>49</v>
      </c>
      <c r="G155" s="12">
        <f>SUM(G107:G154)</f>
        <v>348039.04225</v>
      </c>
      <c r="H155" s="19">
        <f>SUM(H107:H154)</f>
        <v>90538.34225</v>
      </c>
      <c r="I155" s="12">
        <f>SUM(I107:I154)</f>
        <v>219703.05349999998</v>
      </c>
      <c r="J155" s="10">
        <v>0</v>
      </c>
      <c r="K155" s="174"/>
      <c r="L155" s="41"/>
      <c r="M155" s="32">
        <f t="shared" si="42"/>
        <v>0</v>
      </c>
      <c r="N155" s="38">
        <f t="shared" si="43"/>
        <v>0</v>
      </c>
      <c r="O155" s="32">
        <f t="shared" si="44"/>
        <v>0</v>
      </c>
      <c r="P155" s="38">
        <f t="shared" si="45"/>
        <v>0</v>
      </c>
      <c r="Q155" s="32">
        <f t="shared" si="46"/>
        <v>0</v>
      </c>
      <c r="R155" s="71"/>
      <c r="S155" s="8">
        <f t="shared" si="47"/>
        <v>0</v>
      </c>
      <c r="T155" s="8">
        <f t="shared" si="48"/>
        <v>0</v>
      </c>
    </row>
    <row r="156" spans="7:20" ht="12.75">
      <c r="G156" s="12"/>
      <c r="H156" s="19"/>
      <c r="I156" s="12"/>
      <c r="J156" s="10"/>
      <c r="K156" s="174"/>
      <c r="L156" s="41"/>
      <c r="M156" s="32">
        <f t="shared" si="42"/>
        <v>0</v>
      </c>
      <c r="N156" s="38">
        <f t="shared" si="43"/>
        <v>0</v>
      </c>
      <c r="O156" s="32">
        <f t="shared" si="44"/>
        <v>0</v>
      </c>
      <c r="P156" s="38">
        <f t="shared" si="45"/>
        <v>0</v>
      </c>
      <c r="Q156" s="32">
        <f t="shared" si="46"/>
        <v>0</v>
      </c>
      <c r="R156" s="71"/>
      <c r="S156" s="8">
        <f t="shared" si="47"/>
        <v>0</v>
      </c>
      <c r="T156" s="8">
        <f t="shared" si="48"/>
        <v>0</v>
      </c>
    </row>
    <row r="157" spans="7:20" ht="13.5" thickBot="1">
      <c r="G157" s="11"/>
      <c r="H157" s="21"/>
      <c r="I157" s="11"/>
      <c r="J157" s="2"/>
      <c r="K157" s="241"/>
      <c r="L157" s="42"/>
      <c r="M157" s="32">
        <f t="shared" si="42"/>
        <v>0</v>
      </c>
      <c r="N157" s="38">
        <f t="shared" si="43"/>
        <v>0</v>
      </c>
      <c r="O157" s="32">
        <f t="shared" si="44"/>
        <v>0</v>
      </c>
      <c r="P157" s="38">
        <f t="shared" si="45"/>
        <v>0</v>
      </c>
      <c r="Q157" s="32">
        <f t="shared" si="46"/>
        <v>0</v>
      </c>
      <c r="R157" s="71"/>
      <c r="S157" s="8">
        <f t="shared" si="47"/>
        <v>0</v>
      </c>
      <c r="T157" s="8">
        <f t="shared" si="48"/>
        <v>0</v>
      </c>
    </row>
    <row r="158" spans="1:20" ht="13.5" hidden="1" thickBot="1">
      <c r="A158" s="7" t="s">
        <v>128</v>
      </c>
      <c r="G158" s="12"/>
      <c r="H158" s="19"/>
      <c r="I158" s="12"/>
      <c r="J158" s="10"/>
      <c r="K158" s="174"/>
      <c r="L158" s="41"/>
      <c r="M158" s="32">
        <f t="shared" si="42"/>
        <v>0</v>
      </c>
      <c r="N158" s="38">
        <f t="shared" si="43"/>
        <v>0</v>
      </c>
      <c r="O158" s="32">
        <f t="shared" si="44"/>
        <v>0</v>
      </c>
      <c r="P158" s="38">
        <f t="shared" si="45"/>
        <v>0</v>
      </c>
      <c r="Q158" s="32">
        <f t="shared" si="46"/>
        <v>0</v>
      </c>
      <c r="R158" s="71"/>
      <c r="S158" s="8">
        <f t="shared" si="47"/>
        <v>0</v>
      </c>
      <c r="T158" s="8">
        <f t="shared" si="48"/>
        <v>0</v>
      </c>
    </row>
    <row r="159" spans="7:20" ht="13.5" hidden="1" thickBot="1">
      <c r="G159" s="12"/>
      <c r="H159" s="19"/>
      <c r="I159" s="12"/>
      <c r="J159" s="10"/>
      <c r="K159" s="174"/>
      <c r="L159" s="41"/>
      <c r="M159" s="32">
        <f t="shared" si="42"/>
        <v>0</v>
      </c>
      <c r="N159" s="38">
        <f t="shared" si="43"/>
        <v>0</v>
      </c>
      <c r="O159" s="32">
        <f t="shared" si="44"/>
        <v>0</v>
      </c>
      <c r="P159" s="38">
        <f t="shared" si="45"/>
        <v>0</v>
      </c>
      <c r="Q159" s="32">
        <f t="shared" si="46"/>
        <v>0</v>
      </c>
      <c r="R159" s="71"/>
      <c r="S159" s="8">
        <f t="shared" si="47"/>
        <v>0</v>
      </c>
      <c r="T159" s="8">
        <f t="shared" si="48"/>
        <v>0</v>
      </c>
    </row>
    <row r="160" spans="7:20" ht="13.5" hidden="1" thickBot="1">
      <c r="G160" s="12"/>
      <c r="H160" s="19"/>
      <c r="I160" s="12"/>
      <c r="J160" s="10"/>
      <c r="K160" s="174"/>
      <c r="L160" s="41"/>
      <c r="M160" s="32">
        <f t="shared" si="42"/>
        <v>0</v>
      </c>
      <c r="N160" s="38">
        <f t="shared" si="43"/>
        <v>0</v>
      </c>
      <c r="O160" s="32">
        <f t="shared" si="44"/>
        <v>0</v>
      </c>
      <c r="P160" s="38">
        <f t="shared" si="45"/>
        <v>0</v>
      </c>
      <c r="Q160" s="32">
        <f t="shared" si="46"/>
        <v>0</v>
      </c>
      <c r="R160" s="71"/>
      <c r="S160" s="8">
        <f t="shared" si="47"/>
        <v>0</v>
      </c>
      <c r="T160" s="8">
        <f t="shared" si="48"/>
        <v>0</v>
      </c>
    </row>
    <row r="161" spans="7:20" ht="13.5" hidden="1" thickBot="1">
      <c r="G161" s="12"/>
      <c r="H161" s="19"/>
      <c r="I161" s="12"/>
      <c r="J161" s="10"/>
      <c r="K161" s="174"/>
      <c r="L161" s="41"/>
      <c r="M161" s="32">
        <f t="shared" si="42"/>
        <v>0</v>
      </c>
      <c r="N161" s="38">
        <f t="shared" si="43"/>
        <v>0</v>
      </c>
      <c r="O161" s="32">
        <f t="shared" si="44"/>
        <v>0</v>
      </c>
      <c r="P161" s="38">
        <f t="shared" si="45"/>
        <v>0</v>
      </c>
      <c r="Q161" s="32">
        <f t="shared" si="46"/>
        <v>0</v>
      </c>
      <c r="R161" s="71"/>
      <c r="S161" s="8">
        <f t="shared" si="47"/>
        <v>0</v>
      </c>
      <c r="T161" s="8">
        <f t="shared" si="48"/>
        <v>0</v>
      </c>
    </row>
    <row r="162" spans="7:20" ht="13.5" hidden="1" thickBot="1">
      <c r="G162" s="12"/>
      <c r="H162" s="19"/>
      <c r="I162" s="12"/>
      <c r="J162" s="10"/>
      <c r="K162" s="174"/>
      <c r="L162" s="41"/>
      <c r="M162" s="32">
        <f t="shared" si="42"/>
        <v>0</v>
      </c>
      <c r="N162" s="38">
        <f t="shared" si="43"/>
        <v>0</v>
      </c>
      <c r="O162" s="32">
        <f t="shared" si="44"/>
        <v>0</v>
      </c>
      <c r="P162" s="38">
        <f t="shared" si="45"/>
        <v>0</v>
      </c>
      <c r="Q162" s="32">
        <f t="shared" si="46"/>
        <v>0</v>
      </c>
      <c r="R162" s="71"/>
      <c r="S162" s="8">
        <f t="shared" si="47"/>
        <v>0</v>
      </c>
      <c r="T162" s="8">
        <f t="shared" si="48"/>
        <v>0</v>
      </c>
    </row>
    <row r="163" spans="7:20" ht="13.5" hidden="1" thickBot="1">
      <c r="G163" s="12"/>
      <c r="H163" s="19"/>
      <c r="I163" s="12"/>
      <c r="J163" s="10"/>
      <c r="K163" s="174"/>
      <c r="L163" s="41"/>
      <c r="M163" s="32">
        <f t="shared" si="42"/>
        <v>0</v>
      </c>
      <c r="N163" s="38">
        <f t="shared" si="43"/>
        <v>0</v>
      </c>
      <c r="O163" s="32">
        <f t="shared" si="44"/>
        <v>0</v>
      </c>
      <c r="P163" s="38">
        <f t="shared" si="45"/>
        <v>0</v>
      </c>
      <c r="Q163" s="32">
        <f t="shared" si="46"/>
        <v>0</v>
      </c>
      <c r="R163" s="71"/>
      <c r="S163" s="8">
        <f t="shared" si="47"/>
        <v>0</v>
      </c>
      <c r="T163" s="8">
        <f t="shared" si="48"/>
        <v>0</v>
      </c>
    </row>
    <row r="164" spans="7:20" ht="13.5" hidden="1" thickBot="1">
      <c r="G164" s="12"/>
      <c r="H164" s="19"/>
      <c r="I164" s="12"/>
      <c r="J164" s="10"/>
      <c r="K164" s="174"/>
      <c r="L164" s="41"/>
      <c r="M164" s="32">
        <f t="shared" si="42"/>
        <v>0</v>
      </c>
      <c r="N164" s="38">
        <f t="shared" si="43"/>
        <v>0</v>
      </c>
      <c r="O164" s="32">
        <f t="shared" si="44"/>
        <v>0</v>
      </c>
      <c r="P164" s="38">
        <f t="shared" si="45"/>
        <v>0</v>
      </c>
      <c r="Q164" s="32">
        <f t="shared" si="46"/>
        <v>0</v>
      </c>
      <c r="R164" s="71"/>
      <c r="S164" s="8">
        <f t="shared" si="47"/>
        <v>0</v>
      </c>
      <c r="T164" s="8">
        <f t="shared" si="48"/>
        <v>0</v>
      </c>
    </row>
    <row r="165" spans="7:20" ht="13.5" hidden="1" thickBot="1">
      <c r="G165" s="12"/>
      <c r="H165" s="19"/>
      <c r="I165" s="12"/>
      <c r="J165" s="10"/>
      <c r="K165" s="174"/>
      <c r="L165" s="41"/>
      <c r="M165" s="32">
        <f t="shared" si="42"/>
        <v>0</v>
      </c>
      <c r="N165" s="38">
        <f t="shared" si="43"/>
        <v>0</v>
      </c>
      <c r="O165" s="32">
        <f t="shared" si="44"/>
        <v>0</v>
      </c>
      <c r="P165" s="38">
        <f t="shared" si="45"/>
        <v>0</v>
      </c>
      <c r="Q165" s="32">
        <f t="shared" si="46"/>
        <v>0</v>
      </c>
      <c r="R165" s="71"/>
      <c r="S165" s="8">
        <f t="shared" si="47"/>
        <v>0</v>
      </c>
      <c r="T165" s="8">
        <f t="shared" si="48"/>
        <v>0</v>
      </c>
    </row>
    <row r="166" spans="7:20" ht="13.5" hidden="1" thickBot="1">
      <c r="G166" s="12"/>
      <c r="H166" s="19"/>
      <c r="I166" s="12"/>
      <c r="J166" s="10"/>
      <c r="K166" s="174"/>
      <c r="L166" s="41"/>
      <c r="M166" s="32">
        <f t="shared" si="42"/>
        <v>0</v>
      </c>
      <c r="N166" s="38">
        <f t="shared" si="43"/>
        <v>0</v>
      </c>
      <c r="O166" s="32">
        <f t="shared" si="44"/>
        <v>0</v>
      </c>
      <c r="P166" s="38">
        <f t="shared" si="45"/>
        <v>0</v>
      </c>
      <c r="Q166" s="32">
        <f t="shared" si="46"/>
        <v>0</v>
      </c>
      <c r="R166" s="71"/>
      <c r="S166" s="8">
        <f t="shared" si="47"/>
        <v>0</v>
      </c>
      <c r="T166" s="8">
        <f t="shared" si="48"/>
        <v>0</v>
      </c>
    </row>
    <row r="167" spans="7:20" ht="13.5" hidden="1" thickBot="1">
      <c r="G167" s="12"/>
      <c r="H167" s="19"/>
      <c r="I167" s="12"/>
      <c r="J167" s="10"/>
      <c r="K167" s="174"/>
      <c r="L167" s="41"/>
      <c r="M167" s="32">
        <f t="shared" si="42"/>
        <v>0</v>
      </c>
      <c r="N167" s="38">
        <f t="shared" si="43"/>
        <v>0</v>
      </c>
      <c r="O167" s="32">
        <f t="shared" si="44"/>
        <v>0</v>
      </c>
      <c r="P167" s="38">
        <f t="shared" si="45"/>
        <v>0</v>
      </c>
      <c r="Q167" s="32">
        <f t="shared" si="46"/>
        <v>0</v>
      </c>
      <c r="R167" s="71"/>
      <c r="S167" s="8">
        <f t="shared" si="47"/>
        <v>0</v>
      </c>
      <c r="T167" s="8">
        <f t="shared" si="48"/>
        <v>0</v>
      </c>
    </row>
    <row r="168" spans="7:20" ht="13.5" hidden="1" thickBot="1">
      <c r="G168" s="12"/>
      <c r="H168" s="19"/>
      <c r="I168" s="12"/>
      <c r="J168" s="10"/>
      <c r="K168" s="174"/>
      <c r="L168" s="41"/>
      <c r="M168" s="32">
        <f t="shared" si="42"/>
        <v>0</v>
      </c>
      <c r="N168" s="38">
        <f t="shared" si="43"/>
        <v>0</v>
      </c>
      <c r="O168" s="32">
        <f t="shared" si="44"/>
        <v>0</v>
      </c>
      <c r="P168" s="38">
        <f t="shared" si="45"/>
        <v>0</v>
      </c>
      <c r="Q168" s="32">
        <f t="shared" si="46"/>
        <v>0</v>
      </c>
      <c r="R168" s="71"/>
      <c r="S168" s="8">
        <f t="shared" si="47"/>
        <v>0</v>
      </c>
      <c r="T168" s="8">
        <f t="shared" si="48"/>
        <v>0</v>
      </c>
    </row>
    <row r="169" spans="7:20" ht="13.5" hidden="1" thickBot="1">
      <c r="G169" s="12"/>
      <c r="H169" s="19"/>
      <c r="I169" s="12"/>
      <c r="J169" s="10"/>
      <c r="K169" s="174"/>
      <c r="L169" s="41"/>
      <c r="M169" s="32">
        <f t="shared" si="42"/>
        <v>0</v>
      </c>
      <c r="N169" s="38">
        <f t="shared" si="43"/>
        <v>0</v>
      </c>
      <c r="O169" s="32">
        <f t="shared" si="44"/>
        <v>0</v>
      </c>
      <c r="P169" s="38">
        <f t="shared" si="45"/>
        <v>0</v>
      </c>
      <c r="Q169" s="32">
        <f t="shared" si="46"/>
        <v>0</v>
      </c>
      <c r="R169" s="71"/>
      <c r="S169" s="8">
        <f t="shared" si="47"/>
        <v>0</v>
      </c>
      <c r="T169" s="8">
        <f t="shared" si="48"/>
        <v>0</v>
      </c>
    </row>
    <row r="170" spans="7:20" ht="13.5" hidden="1" thickBot="1">
      <c r="G170" s="12"/>
      <c r="H170" s="19"/>
      <c r="I170" s="12"/>
      <c r="J170" s="10"/>
      <c r="K170" s="174"/>
      <c r="L170" s="41"/>
      <c r="M170" s="32">
        <f t="shared" si="42"/>
        <v>0</v>
      </c>
      <c r="N170" s="38">
        <f t="shared" si="43"/>
        <v>0</v>
      </c>
      <c r="O170" s="32">
        <f t="shared" si="44"/>
        <v>0</v>
      </c>
      <c r="P170" s="38">
        <f t="shared" si="45"/>
        <v>0</v>
      </c>
      <c r="Q170" s="32">
        <f t="shared" si="46"/>
        <v>0</v>
      </c>
      <c r="R170" s="71"/>
      <c r="S170" s="8">
        <f t="shared" si="47"/>
        <v>0</v>
      </c>
      <c r="T170" s="8">
        <f t="shared" si="48"/>
        <v>0</v>
      </c>
    </row>
    <row r="171" spans="7:20" ht="13.5" hidden="1" thickBot="1">
      <c r="G171" s="12"/>
      <c r="H171" s="19"/>
      <c r="I171" s="12"/>
      <c r="J171" s="10"/>
      <c r="K171" s="174"/>
      <c r="L171" s="41"/>
      <c r="M171" s="32">
        <f t="shared" si="42"/>
        <v>0</v>
      </c>
      <c r="N171" s="38">
        <f t="shared" si="43"/>
        <v>0</v>
      </c>
      <c r="O171" s="32">
        <f t="shared" si="44"/>
        <v>0</v>
      </c>
      <c r="P171" s="38">
        <f t="shared" si="45"/>
        <v>0</v>
      </c>
      <c r="Q171" s="32">
        <f t="shared" si="46"/>
        <v>0</v>
      </c>
      <c r="R171" s="71"/>
      <c r="S171" s="8">
        <f t="shared" si="47"/>
        <v>0</v>
      </c>
      <c r="T171" s="8">
        <f t="shared" si="48"/>
        <v>0</v>
      </c>
    </row>
    <row r="172" spans="7:20" ht="13.5" hidden="1" thickBot="1">
      <c r="G172" s="12"/>
      <c r="H172" s="19"/>
      <c r="I172" s="12"/>
      <c r="J172" s="10"/>
      <c r="K172" s="174"/>
      <c r="L172" s="41"/>
      <c r="M172" s="32">
        <f t="shared" si="42"/>
        <v>0</v>
      </c>
      <c r="N172" s="38">
        <f t="shared" si="43"/>
        <v>0</v>
      </c>
      <c r="O172" s="32">
        <f t="shared" si="44"/>
        <v>0</v>
      </c>
      <c r="P172" s="38">
        <f t="shared" si="45"/>
        <v>0</v>
      </c>
      <c r="Q172" s="32">
        <f t="shared" si="46"/>
        <v>0</v>
      </c>
      <c r="R172" s="71"/>
      <c r="S172" s="8">
        <f t="shared" si="47"/>
        <v>0</v>
      </c>
      <c r="T172" s="8">
        <f t="shared" si="48"/>
        <v>0</v>
      </c>
    </row>
    <row r="173" spans="7:20" ht="13.5" hidden="1" thickBot="1">
      <c r="G173" s="12"/>
      <c r="H173" s="19"/>
      <c r="I173" s="12"/>
      <c r="J173" s="10"/>
      <c r="K173" s="174"/>
      <c r="L173" s="41"/>
      <c r="M173" s="32">
        <f t="shared" si="42"/>
        <v>0</v>
      </c>
      <c r="N173" s="38">
        <f t="shared" si="43"/>
        <v>0</v>
      </c>
      <c r="O173" s="32">
        <f t="shared" si="44"/>
        <v>0</v>
      </c>
      <c r="P173" s="38">
        <f t="shared" si="45"/>
        <v>0</v>
      </c>
      <c r="Q173" s="32">
        <f t="shared" si="46"/>
        <v>0</v>
      </c>
      <c r="R173" s="71"/>
      <c r="S173" s="8">
        <f t="shared" si="47"/>
        <v>0</v>
      </c>
      <c r="T173" s="8">
        <f t="shared" si="48"/>
        <v>0</v>
      </c>
    </row>
    <row r="174" spans="7:20" ht="13.5" hidden="1" thickBot="1">
      <c r="G174" s="12"/>
      <c r="H174" s="19"/>
      <c r="I174" s="12"/>
      <c r="J174" s="10"/>
      <c r="K174" s="174"/>
      <c r="L174" s="41"/>
      <c r="M174" s="32">
        <f t="shared" si="42"/>
        <v>0</v>
      </c>
      <c r="N174" s="38">
        <f t="shared" si="43"/>
        <v>0</v>
      </c>
      <c r="O174" s="32">
        <f t="shared" si="44"/>
        <v>0</v>
      </c>
      <c r="P174" s="38">
        <f t="shared" si="45"/>
        <v>0</v>
      </c>
      <c r="Q174" s="32">
        <f t="shared" si="46"/>
        <v>0</v>
      </c>
      <c r="R174" s="71"/>
      <c r="S174" s="8">
        <f t="shared" si="47"/>
        <v>0</v>
      </c>
      <c r="T174" s="8">
        <f t="shared" si="48"/>
        <v>0</v>
      </c>
    </row>
    <row r="175" spans="3:20" ht="13.5" hidden="1" thickBot="1">
      <c r="C175" s="14" t="s">
        <v>66</v>
      </c>
      <c r="G175" s="24"/>
      <c r="H175" s="25"/>
      <c r="I175" s="24"/>
      <c r="J175" s="26"/>
      <c r="K175" s="174"/>
      <c r="L175" s="41"/>
      <c r="M175" s="32">
        <f t="shared" si="42"/>
        <v>0</v>
      </c>
      <c r="N175" s="38">
        <f t="shared" si="43"/>
        <v>0</v>
      </c>
      <c r="O175" s="32">
        <f t="shared" si="44"/>
        <v>0</v>
      </c>
      <c r="P175" s="38">
        <f t="shared" si="45"/>
        <v>0</v>
      </c>
      <c r="Q175" s="32">
        <f t="shared" si="46"/>
        <v>0</v>
      </c>
      <c r="R175" s="71"/>
      <c r="S175" s="8">
        <f t="shared" si="47"/>
        <v>0</v>
      </c>
      <c r="T175" s="8">
        <f t="shared" si="48"/>
        <v>0</v>
      </c>
    </row>
    <row r="176" spans="5:20" ht="13.5" hidden="1" thickBot="1">
      <c r="E176" s="133" t="s">
        <v>15</v>
      </c>
      <c r="F176" s="207" t="s">
        <v>50</v>
      </c>
      <c r="G176" s="12"/>
      <c r="H176" s="19"/>
      <c r="I176" s="12"/>
      <c r="J176" s="10"/>
      <c r="K176" s="174"/>
      <c r="L176" s="41"/>
      <c r="M176" s="32">
        <f t="shared" si="42"/>
        <v>0</v>
      </c>
      <c r="N176" s="38">
        <f t="shared" si="43"/>
        <v>0</v>
      </c>
      <c r="O176" s="32">
        <f t="shared" si="44"/>
        <v>0</v>
      </c>
      <c r="P176" s="38">
        <f t="shared" si="45"/>
        <v>0</v>
      </c>
      <c r="Q176" s="32">
        <f t="shared" si="46"/>
        <v>0</v>
      </c>
      <c r="R176" s="71"/>
      <c r="S176" s="8">
        <f t="shared" si="47"/>
        <v>0</v>
      </c>
      <c r="T176" s="8">
        <f t="shared" si="48"/>
        <v>0</v>
      </c>
    </row>
    <row r="177" spans="7:20" ht="13.5" hidden="1" thickBot="1">
      <c r="G177" s="11"/>
      <c r="H177" s="21"/>
      <c r="I177" s="11"/>
      <c r="J177" s="2"/>
      <c r="K177" s="241"/>
      <c r="L177" s="42"/>
      <c r="M177" s="32">
        <f t="shared" si="42"/>
        <v>0</v>
      </c>
      <c r="N177" s="38">
        <f t="shared" si="43"/>
        <v>0</v>
      </c>
      <c r="O177" s="32">
        <f t="shared" si="44"/>
        <v>0</v>
      </c>
      <c r="P177" s="38">
        <f t="shared" si="45"/>
        <v>0</v>
      </c>
      <c r="Q177" s="32">
        <f t="shared" si="46"/>
        <v>0</v>
      </c>
      <c r="R177" s="71"/>
      <c r="S177" s="8">
        <f t="shared" si="47"/>
        <v>0</v>
      </c>
      <c r="T177" s="8">
        <f t="shared" si="48"/>
        <v>0</v>
      </c>
    </row>
    <row r="178" spans="7:20" ht="13.5" hidden="1" thickBot="1">
      <c r="G178" s="11"/>
      <c r="H178" s="21"/>
      <c r="I178" s="11"/>
      <c r="J178" s="2"/>
      <c r="K178" s="241"/>
      <c r="L178" s="42"/>
      <c r="M178" s="32">
        <f t="shared" si="42"/>
        <v>0</v>
      </c>
      <c r="N178" s="38">
        <f t="shared" si="43"/>
        <v>0</v>
      </c>
      <c r="O178" s="32">
        <f t="shared" si="44"/>
        <v>0</v>
      </c>
      <c r="P178" s="38">
        <f t="shared" si="45"/>
        <v>0</v>
      </c>
      <c r="Q178" s="32">
        <f t="shared" si="46"/>
        <v>0</v>
      </c>
      <c r="R178" s="71"/>
      <c r="S178" s="8">
        <f t="shared" si="47"/>
        <v>0</v>
      </c>
      <c r="T178" s="8">
        <f t="shared" si="48"/>
        <v>0</v>
      </c>
    </row>
    <row r="179" spans="7:20" ht="13.5" hidden="1" thickBot="1">
      <c r="G179" s="11"/>
      <c r="H179" s="21"/>
      <c r="I179" s="11"/>
      <c r="J179" s="2"/>
      <c r="K179" s="241"/>
      <c r="L179" s="42"/>
      <c r="M179" s="32">
        <f t="shared" si="42"/>
        <v>0</v>
      </c>
      <c r="N179" s="38">
        <f t="shared" si="43"/>
        <v>0</v>
      </c>
      <c r="O179" s="32">
        <f t="shared" si="44"/>
        <v>0</v>
      </c>
      <c r="P179" s="38">
        <f t="shared" si="45"/>
        <v>0</v>
      </c>
      <c r="Q179" s="32">
        <f t="shared" si="46"/>
        <v>0</v>
      </c>
      <c r="R179" s="71"/>
      <c r="S179" s="8">
        <f t="shared" si="47"/>
        <v>0</v>
      </c>
      <c r="T179" s="8">
        <f t="shared" si="48"/>
        <v>0</v>
      </c>
    </row>
    <row r="180" spans="7:20" ht="13.5" hidden="1" thickBot="1">
      <c r="G180" s="11"/>
      <c r="H180" s="21"/>
      <c r="I180" s="11"/>
      <c r="J180" s="2"/>
      <c r="K180" s="241"/>
      <c r="L180" s="42"/>
      <c r="M180" s="32">
        <f t="shared" si="42"/>
        <v>0</v>
      </c>
      <c r="N180" s="38">
        <f t="shared" si="43"/>
        <v>0</v>
      </c>
      <c r="O180" s="32">
        <f t="shared" si="44"/>
        <v>0</v>
      </c>
      <c r="P180" s="38">
        <f t="shared" si="45"/>
        <v>0</v>
      </c>
      <c r="Q180" s="32">
        <f t="shared" si="46"/>
        <v>0</v>
      </c>
      <c r="R180" s="71"/>
      <c r="S180" s="8">
        <f t="shared" si="47"/>
        <v>0</v>
      </c>
      <c r="T180" s="8">
        <f t="shared" si="48"/>
        <v>0</v>
      </c>
    </row>
    <row r="181" spans="7:20" ht="13.5" hidden="1" thickBot="1">
      <c r="G181" s="11"/>
      <c r="H181" s="21"/>
      <c r="I181" s="11"/>
      <c r="J181" s="2"/>
      <c r="K181" s="241"/>
      <c r="L181" s="42"/>
      <c r="M181" s="32">
        <f t="shared" si="42"/>
        <v>0</v>
      </c>
      <c r="N181" s="38">
        <f t="shared" si="43"/>
        <v>0</v>
      </c>
      <c r="O181" s="32">
        <f t="shared" si="44"/>
        <v>0</v>
      </c>
      <c r="P181" s="38">
        <f t="shared" si="45"/>
        <v>0</v>
      </c>
      <c r="Q181" s="32">
        <f t="shared" si="46"/>
        <v>0</v>
      </c>
      <c r="R181" s="71"/>
      <c r="S181" s="8">
        <f t="shared" si="47"/>
        <v>0</v>
      </c>
      <c r="T181" s="8">
        <f t="shared" si="48"/>
        <v>0</v>
      </c>
    </row>
    <row r="182" spans="7:20" ht="13.5" hidden="1" thickBot="1">
      <c r="G182" s="11"/>
      <c r="H182" s="21"/>
      <c r="I182" s="11"/>
      <c r="J182" s="2"/>
      <c r="K182" s="241"/>
      <c r="L182" s="42"/>
      <c r="M182" s="32">
        <f t="shared" si="42"/>
        <v>0</v>
      </c>
      <c r="N182" s="38">
        <f t="shared" si="43"/>
        <v>0</v>
      </c>
      <c r="O182" s="32">
        <f t="shared" si="44"/>
        <v>0</v>
      </c>
      <c r="P182" s="38">
        <f t="shared" si="45"/>
        <v>0</v>
      </c>
      <c r="Q182" s="32">
        <f t="shared" si="46"/>
        <v>0</v>
      </c>
      <c r="R182" s="71"/>
      <c r="S182" s="8">
        <f t="shared" si="47"/>
        <v>0</v>
      </c>
      <c r="T182" s="8">
        <f t="shared" si="48"/>
        <v>0</v>
      </c>
    </row>
    <row r="183" spans="7:20" ht="13.5" hidden="1" thickBot="1">
      <c r="G183" s="13"/>
      <c r="H183" s="22"/>
      <c r="I183" s="13"/>
      <c r="J183" s="4"/>
      <c r="K183" s="241"/>
      <c r="L183" s="42"/>
      <c r="M183" s="32">
        <f>IF(D183="Personnel",G183,0)</f>
        <v>0</v>
      </c>
      <c r="N183" s="38">
        <f>IF(D183="Hardware",G183,0)</f>
        <v>0</v>
      </c>
      <c r="O183" s="32">
        <f>IF(D183="software",G183,0)</f>
        <v>0</v>
      </c>
      <c r="P183" s="38">
        <f>IF(D183="contractual services",G183,0)</f>
        <v>0</v>
      </c>
      <c r="Q183" s="32">
        <f>IF(D183="Other NPS",G183,0)</f>
        <v>0</v>
      </c>
      <c r="R183" s="71"/>
      <c r="S183" s="8">
        <f>IF(E183="yes",G183,0)</f>
        <v>0</v>
      </c>
      <c r="T183" s="8">
        <f>IF(E183="no",G183,0)</f>
        <v>0</v>
      </c>
    </row>
    <row r="184" spans="7:20" ht="13.5" thickBot="1">
      <c r="G184" s="28" t="s">
        <v>8</v>
      </c>
      <c r="H184" s="415" t="s">
        <v>9</v>
      </c>
      <c r="I184" s="416" t="s">
        <v>10</v>
      </c>
      <c r="J184" s="110" t="s">
        <v>14</v>
      </c>
      <c r="K184" s="242"/>
      <c r="L184" s="39"/>
      <c r="M184" s="32">
        <f>IF(D184="Personnel",G184,0)</f>
        <v>0</v>
      </c>
      <c r="N184" s="38">
        <f>IF(D184="Hardware",G184,0)</f>
        <v>0</v>
      </c>
      <c r="O184" s="32">
        <f>IF(D184="software",G184,0)</f>
        <v>0</v>
      </c>
      <c r="P184" s="38">
        <f>IF(D184="contractual services",G184,0)</f>
        <v>0</v>
      </c>
      <c r="Q184" s="32">
        <f>IF(D184="Other NPS",G184,0)</f>
        <v>0</v>
      </c>
      <c r="R184" s="71"/>
      <c r="S184" s="8">
        <f>IF(E184="yes",G184,0)</f>
        <v>0</v>
      </c>
      <c r="T184" s="8">
        <f>IF(E184="no",G184,0)</f>
        <v>0</v>
      </c>
    </row>
    <row r="185" spans="6:20" ht="12.75">
      <c r="F185" s="295" t="s">
        <v>15</v>
      </c>
      <c r="G185" s="17">
        <f>G35+G69+G88+G102+G155+G176</f>
        <v>746180.5422499999</v>
      </c>
      <c r="H185" s="62">
        <f>H35+H69+H88+H102+H155+H176</f>
        <v>316325.58808333334</v>
      </c>
      <c r="I185" s="58">
        <f>I35+I69+I88+I102+I155+I176</f>
        <v>406148.08025</v>
      </c>
      <c r="J185" s="64">
        <f>J35+J69+J88+J102+J155+J176</f>
        <v>0</v>
      </c>
      <c r="K185" s="243"/>
      <c r="L185" s="43"/>
      <c r="M185" s="45">
        <f>SUM(M11:M184)</f>
        <v>187888</v>
      </c>
      <c r="N185" s="45">
        <f>SUM(N11:N184)</f>
        <v>0</v>
      </c>
      <c r="O185" s="45">
        <f>SUM(O11:O184)</f>
        <v>127500</v>
      </c>
      <c r="P185" s="45">
        <f>SUM(P11:P184)</f>
        <v>356627.54225</v>
      </c>
      <c r="Q185" s="45">
        <f>SUM(Q11:Q184)</f>
        <v>74165</v>
      </c>
      <c r="R185" s="30"/>
      <c r="S185" s="32">
        <f>SUM(S11:S184)</f>
        <v>176103.34225</v>
      </c>
      <c r="T185" s="32">
        <f>SUM(T11:T184)</f>
        <v>570077.2</v>
      </c>
    </row>
    <row r="187" spans="6:20" ht="12.75">
      <c r="F187" s="296" t="s">
        <v>31</v>
      </c>
      <c r="G187" s="63">
        <f>H185</f>
        <v>316325.58808333334</v>
      </c>
      <c r="H187" s="337"/>
      <c r="I187" s="337"/>
      <c r="J187" s="57"/>
      <c r="K187" s="244"/>
      <c r="M187" s="31" t="s">
        <v>19</v>
      </c>
      <c r="N187" s="36" t="s">
        <v>20</v>
      </c>
      <c r="O187" s="31" t="s">
        <v>21</v>
      </c>
      <c r="P187" s="36" t="s">
        <v>22</v>
      </c>
      <c r="Q187" s="31" t="s">
        <v>23</v>
      </c>
      <c r="S187" s="89" t="s">
        <v>55</v>
      </c>
      <c r="T187" s="89" t="s">
        <v>56</v>
      </c>
    </row>
    <row r="188" spans="6:11" ht="13.5" thickBot="1">
      <c r="F188" s="297" t="s">
        <v>30</v>
      </c>
      <c r="G188" s="60">
        <f>I185</f>
        <v>406148.08025</v>
      </c>
      <c r="H188" s="20"/>
      <c r="I188" s="20"/>
      <c r="J188" s="20"/>
      <c r="K188" s="236"/>
    </row>
    <row r="189" spans="6:20" ht="12.75">
      <c r="F189" s="296" t="s">
        <v>44</v>
      </c>
      <c r="G189" s="64">
        <f>J185</f>
        <v>0</v>
      </c>
      <c r="M189" s="75"/>
      <c r="N189" s="72"/>
      <c r="O189" s="72"/>
      <c r="P189" s="72"/>
      <c r="Q189" s="76"/>
      <c r="S189" s="90"/>
      <c r="T189" s="91"/>
    </row>
    <row r="190" spans="13:20" ht="12.75">
      <c r="M190" s="77"/>
      <c r="N190" s="81" t="s">
        <v>15</v>
      </c>
      <c r="O190" s="82">
        <f>SUM(M185:Q185)</f>
        <v>746180.5422499999</v>
      </c>
      <c r="P190" s="73"/>
      <c r="Q190" s="78"/>
      <c r="S190" s="92" t="s">
        <v>15</v>
      </c>
      <c r="T190" s="10">
        <f>SUM(S185:T185)</f>
        <v>746180.5422499999</v>
      </c>
    </row>
    <row r="191" spans="13:20" ht="13.5" thickBot="1">
      <c r="M191" s="79"/>
      <c r="N191" s="74"/>
      <c r="O191" s="74"/>
      <c r="P191" s="74"/>
      <c r="Q191" s="80"/>
      <c r="S191" s="93"/>
      <c r="T191" s="94"/>
    </row>
  </sheetData>
  <sheetProtection/>
  <mergeCells count="7">
    <mergeCell ref="H187:I187"/>
    <mergeCell ref="E1:E8"/>
    <mergeCell ref="A6:C7"/>
    <mergeCell ref="S1:S6"/>
    <mergeCell ref="T1:T6"/>
    <mergeCell ref="M5:Q5"/>
    <mergeCell ref="D1:D7"/>
  </mergeCells>
  <dataValidations count="4">
    <dataValidation type="list" allowBlank="1" showInputMessage="1" showErrorMessage="1" sqref="D168:D173 D160:D165 D131:D140 D106:D116 D94:D99 D118:D121 D24 D11:D16 D27:D32 D39:D52 D54:D56 D19:D22 D58:D66 D74:D85 D124:D128 D142:D152">
      <formula1>'Qtr 7'!$W$1:$W$5</formula1>
    </dataValidation>
    <dataValidation type="list" allowBlank="1" showInputMessage="1" showErrorMessage="1" sqref="E168:E173 E160:E165 E131:E140 E94:E99 E106:E116 E118:E121 E24 E54:E56 E11:E16 E39:E52 E27:E32 E19:E22 E58:E66 E74:E85 E124:E128 E142:E152">
      <formula1>'Qtr 7'!$Y$1:$Y$2</formula1>
    </dataValidation>
    <dataValidation type="list" allowBlank="1" showInputMessage="1" showErrorMessage="1" sqref="E23">
      <formula1>'Qtr 2'!$Y$1:$Y$2</formula1>
    </dataValidation>
    <dataValidation type="list" allowBlank="1" showInputMessage="1" showErrorMessage="1" sqref="D23">
      <formula1>'Qtr 2'!$W$1:$W$5</formula1>
    </dataValidation>
  </dataValidations>
  <printOptions gridLines="1"/>
  <pageMargins left="0.75" right="0.75" top="1" bottom="1" header="0.5" footer="0.5"/>
  <pageSetup fitToHeight="5" fitToWidth="1" horizontalDpi="600" verticalDpi="600" orientation="landscape" paperSize="5" scale="98"/>
</worksheet>
</file>

<file path=xl/worksheets/sheet11.xml><?xml version="1.0" encoding="utf-8"?>
<worksheet xmlns="http://schemas.openxmlformats.org/spreadsheetml/2006/main" xmlns:r="http://schemas.openxmlformats.org/officeDocument/2006/relationships">
  <sheetPr>
    <tabColor indexed="42"/>
    <pageSetUpPr fitToPage="1"/>
  </sheetPr>
  <dimension ref="A1:Y148"/>
  <sheetViews>
    <sheetView zoomScale="75" zoomScaleNormal="75" workbookViewId="0" topLeftCell="D1">
      <pane ySplit="8" topLeftCell="BM9" activePane="bottomLeft" state="frozen"/>
      <selection pane="topLeft" activeCell="A76" sqref="A76"/>
      <selection pane="bottomLeft" activeCell="G17" sqref="G17"/>
    </sheetView>
  </sheetViews>
  <sheetFormatPr defaultColWidth="8.8515625" defaultRowHeight="12.75"/>
  <cols>
    <col min="1" max="1" width="4.421875" style="0" customWidth="1"/>
    <col min="2" max="2" width="3.421875" style="0" customWidth="1"/>
    <col min="3" max="3" width="16.7109375" style="0" customWidth="1"/>
    <col min="4" max="4" width="19.140625" style="44" customWidth="1"/>
    <col min="5" max="5" width="5.421875" style="44" customWidth="1"/>
    <col min="6" max="6" width="39.28125" style="0" customWidth="1"/>
    <col min="7" max="9" width="12.421875" style="0" bestFit="1" customWidth="1"/>
    <col min="10" max="10" width="12.00390625" style="0" customWidth="1"/>
    <col min="11" max="11" width="25.421875" style="145" customWidth="1"/>
    <col min="12" max="12" width="1.421875" style="0" customWidth="1"/>
    <col min="13" max="13" width="12.140625" style="30" customWidth="1"/>
    <col min="14" max="14" width="12.140625" style="35" customWidth="1"/>
    <col min="15" max="15" width="12.140625" style="30" customWidth="1"/>
    <col min="16" max="16" width="12.140625" style="35" customWidth="1"/>
    <col min="17" max="17" width="12.140625" style="30" customWidth="1"/>
    <col min="18" max="18" width="1.57421875" style="0" customWidth="1"/>
    <col min="19" max="19" width="12.7109375" style="8" bestFit="1" customWidth="1"/>
    <col min="20" max="20" width="10.7109375" style="8" customWidth="1"/>
    <col min="21" max="25" width="9.140625" style="0" customWidth="1"/>
    <col min="26" max="26" width="10.7109375" style="0" customWidth="1"/>
  </cols>
  <sheetData>
    <row r="1" spans="4:25" ht="12.75" customHeight="1">
      <c r="D1" s="336" t="s">
        <v>61</v>
      </c>
      <c r="E1" s="338" t="s">
        <v>52</v>
      </c>
      <c r="M1" s="35"/>
      <c r="O1" s="35"/>
      <c r="Q1" s="35"/>
      <c r="S1" s="332" t="s">
        <v>55</v>
      </c>
      <c r="T1" s="332" t="s">
        <v>57</v>
      </c>
      <c r="W1" s="27" t="s">
        <v>25</v>
      </c>
      <c r="Y1" t="s">
        <v>53</v>
      </c>
    </row>
    <row r="2" spans="4:25" ht="12.75" customHeight="1">
      <c r="D2" s="336"/>
      <c r="E2" s="338"/>
      <c r="M2" s="35"/>
      <c r="O2" s="35"/>
      <c r="Q2" s="35"/>
      <c r="S2" s="332"/>
      <c r="T2" s="332"/>
      <c r="W2" s="27" t="s">
        <v>26</v>
      </c>
      <c r="Y2" t="s">
        <v>54</v>
      </c>
    </row>
    <row r="3" spans="4:23" ht="12.75" customHeight="1">
      <c r="D3" s="336"/>
      <c r="E3" s="338"/>
      <c r="M3" s="35"/>
      <c r="O3" s="35"/>
      <c r="Q3" s="35"/>
      <c r="S3" s="332"/>
      <c r="T3" s="332"/>
      <c r="W3" s="27" t="s">
        <v>27</v>
      </c>
    </row>
    <row r="4" spans="4:23" ht="12.75" customHeight="1" thickBot="1">
      <c r="D4" s="336"/>
      <c r="E4" s="338"/>
      <c r="M4" s="35"/>
      <c r="O4" s="35"/>
      <c r="Q4" s="35"/>
      <c r="S4" s="332"/>
      <c r="T4" s="332"/>
      <c r="W4" s="27" t="s">
        <v>28</v>
      </c>
    </row>
    <row r="5" spans="4:23" ht="13.5" customHeight="1" thickBot="1">
      <c r="D5" s="336"/>
      <c r="E5" s="338"/>
      <c r="M5" s="333" t="s">
        <v>24</v>
      </c>
      <c r="N5" s="334"/>
      <c r="O5" s="334"/>
      <c r="P5" s="334"/>
      <c r="Q5" s="335"/>
      <c r="S5" s="332"/>
      <c r="T5" s="332"/>
      <c r="W5" s="27" t="s">
        <v>29</v>
      </c>
    </row>
    <row r="6" spans="1:20" s="124" customFormat="1" ht="32.25" customHeight="1" thickBot="1">
      <c r="A6" s="343" t="s">
        <v>129</v>
      </c>
      <c r="B6" s="343"/>
      <c r="C6" s="344"/>
      <c r="D6" s="336"/>
      <c r="E6" s="338"/>
      <c r="G6" s="129" t="s">
        <v>126</v>
      </c>
      <c r="H6" s="130" t="s">
        <v>43</v>
      </c>
      <c r="I6" s="129" t="s">
        <v>42</v>
      </c>
      <c r="J6" s="131" t="s">
        <v>58</v>
      </c>
      <c r="K6" s="132" t="s">
        <v>127</v>
      </c>
      <c r="L6" s="125"/>
      <c r="M6" s="126" t="s">
        <v>19</v>
      </c>
      <c r="N6" s="127" t="s">
        <v>20</v>
      </c>
      <c r="O6" s="126" t="s">
        <v>21</v>
      </c>
      <c r="P6" s="127" t="s">
        <v>22</v>
      </c>
      <c r="Q6" s="126" t="s">
        <v>23</v>
      </c>
      <c r="R6" s="128"/>
      <c r="S6" s="332"/>
      <c r="T6" s="332"/>
    </row>
    <row r="7" spans="1:18" ht="12.75" customHeight="1">
      <c r="A7" s="343"/>
      <c r="B7" s="343"/>
      <c r="C7" s="344"/>
      <c r="D7" s="336"/>
      <c r="E7" s="338"/>
      <c r="G7" s="23"/>
      <c r="H7" s="20"/>
      <c r="I7" s="122"/>
      <c r="J7" s="6"/>
      <c r="K7" s="236"/>
      <c r="L7" s="40"/>
      <c r="R7" s="71"/>
    </row>
    <row r="8" spans="4:18" ht="12.75">
      <c r="D8" s="44" t="s">
        <v>13</v>
      </c>
      <c r="E8" s="338"/>
      <c r="F8" s="15" t="s">
        <v>12</v>
      </c>
      <c r="G8" s="12"/>
      <c r="H8" s="19"/>
      <c r="I8" s="12"/>
      <c r="J8" s="10"/>
      <c r="K8" s="174"/>
      <c r="L8" s="41"/>
      <c r="M8" s="32"/>
      <c r="R8" s="71"/>
    </row>
    <row r="9" spans="1:20" ht="12.75">
      <c r="A9" s="7" t="s">
        <v>200</v>
      </c>
      <c r="D9" s="157"/>
      <c r="F9" s="145"/>
      <c r="G9" s="12"/>
      <c r="H9" s="19"/>
      <c r="I9" s="12"/>
      <c r="J9" s="10"/>
      <c r="K9" s="174"/>
      <c r="L9" s="41"/>
      <c r="M9" s="32">
        <f aca="true" t="shared" si="0" ref="M9:M42">IF(D9="Personnel",G9,0)</f>
        <v>0</v>
      </c>
      <c r="N9" s="38">
        <f aca="true" t="shared" si="1" ref="N9:N42">IF(D9="Hardware",G9,0)</f>
        <v>0</v>
      </c>
      <c r="O9" s="32">
        <f aca="true" t="shared" si="2" ref="O9:O42">IF(D9="software",G9,0)</f>
        <v>0</v>
      </c>
      <c r="P9" s="38">
        <f aca="true" t="shared" si="3" ref="P9:P42">IF(D9="contractual services",G9,0)</f>
        <v>0</v>
      </c>
      <c r="Q9" s="32">
        <f aca="true" t="shared" si="4" ref="Q9:Q42">IF(D9="Other NPS",G9,0)</f>
        <v>0</v>
      </c>
      <c r="R9" s="71"/>
      <c r="S9" s="8">
        <f aca="true" t="shared" si="5" ref="S9:S42">IF(E9="yes",G9,0)</f>
        <v>0</v>
      </c>
      <c r="T9" s="8">
        <f aca="true" t="shared" si="6" ref="T9:T42">IF(E9="no",G9,0)</f>
        <v>0</v>
      </c>
    </row>
    <row r="10" spans="2:20" ht="12.75">
      <c r="B10" t="s">
        <v>204</v>
      </c>
      <c r="D10" s="157"/>
      <c r="F10" s="153" t="s">
        <v>203</v>
      </c>
      <c r="G10" s="12"/>
      <c r="H10" s="19"/>
      <c r="I10" s="12"/>
      <c r="J10" s="10"/>
      <c r="K10" s="174"/>
      <c r="L10" s="41"/>
      <c r="M10" s="32">
        <f t="shared" si="0"/>
        <v>0</v>
      </c>
      <c r="N10" s="38">
        <f t="shared" si="1"/>
        <v>0</v>
      </c>
      <c r="O10" s="32">
        <f t="shared" si="2"/>
        <v>0</v>
      </c>
      <c r="P10" s="38">
        <f t="shared" si="3"/>
        <v>0</v>
      </c>
      <c r="Q10" s="32">
        <f t="shared" si="4"/>
        <v>0</v>
      </c>
      <c r="R10" s="71"/>
      <c r="S10" s="8">
        <f t="shared" si="5"/>
        <v>0</v>
      </c>
      <c r="T10" s="8">
        <f t="shared" si="6"/>
        <v>0</v>
      </c>
    </row>
    <row r="11" spans="3:20" ht="12.75">
      <c r="C11" t="s">
        <v>63</v>
      </c>
      <c r="D11" s="157" t="s">
        <v>25</v>
      </c>
      <c r="E11" s="44" t="s">
        <v>54</v>
      </c>
      <c r="F11" s="145" t="s">
        <v>193</v>
      </c>
      <c r="G11" s="146">
        <v>1300</v>
      </c>
      <c r="H11" s="19">
        <v>11115</v>
      </c>
      <c r="I11" s="12"/>
      <c r="J11" s="10"/>
      <c r="K11" s="174"/>
      <c r="L11" s="41"/>
      <c r="M11" s="32">
        <f t="shared" si="0"/>
        <v>1300</v>
      </c>
      <c r="N11" s="38">
        <f t="shared" si="1"/>
        <v>0</v>
      </c>
      <c r="O11" s="32">
        <f t="shared" si="2"/>
        <v>0</v>
      </c>
      <c r="P11" s="38">
        <f t="shared" si="3"/>
        <v>0</v>
      </c>
      <c r="Q11" s="32">
        <f t="shared" si="4"/>
        <v>0</v>
      </c>
      <c r="R11" s="71"/>
      <c r="S11" s="8">
        <f t="shared" si="5"/>
        <v>0</v>
      </c>
      <c r="T11" s="8">
        <f t="shared" si="6"/>
        <v>1300</v>
      </c>
    </row>
    <row r="12" spans="1:20" ht="25.5">
      <c r="A12" s="35"/>
      <c r="B12" s="35"/>
      <c r="C12" s="35" t="s">
        <v>63</v>
      </c>
      <c r="D12" s="208" t="s">
        <v>25</v>
      </c>
      <c r="E12" s="209" t="s">
        <v>54</v>
      </c>
      <c r="F12" s="210" t="s">
        <v>194</v>
      </c>
      <c r="G12" s="146">
        <v>2400</v>
      </c>
      <c r="H12" s="141">
        <v>6000</v>
      </c>
      <c r="I12" s="140"/>
      <c r="J12" s="10"/>
      <c r="K12" s="174"/>
      <c r="L12" s="41"/>
      <c r="M12" s="32">
        <f t="shared" si="0"/>
        <v>2400</v>
      </c>
      <c r="N12" s="38">
        <f t="shared" si="1"/>
        <v>0</v>
      </c>
      <c r="O12" s="32">
        <f t="shared" si="2"/>
        <v>0</v>
      </c>
      <c r="P12" s="38">
        <f t="shared" si="3"/>
        <v>0</v>
      </c>
      <c r="Q12" s="32">
        <f t="shared" si="4"/>
        <v>0</v>
      </c>
      <c r="R12" s="71"/>
      <c r="S12" s="8">
        <f t="shared" si="5"/>
        <v>0</v>
      </c>
      <c r="T12" s="8">
        <f t="shared" si="6"/>
        <v>2400</v>
      </c>
    </row>
    <row r="13" spans="1:20" ht="12.75">
      <c r="A13" s="35"/>
      <c r="B13" s="35"/>
      <c r="C13" s="35" t="s">
        <v>63</v>
      </c>
      <c r="D13" s="208" t="s">
        <v>25</v>
      </c>
      <c r="E13" s="209" t="s">
        <v>54</v>
      </c>
      <c r="F13" s="210" t="s">
        <v>239</v>
      </c>
      <c r="G13" s="146">
        <v>2400</v>
      </c>
      <c r="H13" s="141">
        <v>6000</v>
      </c>
      <c r="I13" s="140"/>
      <c r="J13" s="10"/>
      <c r="K13" s="174"/>
      <c r="L13" s="41"/>
      <c r="M13" s="32">
        <f t="shared" si="0"/>
        <v>2400</v>
      </c>
      <c r="N13" s="38">
        <f t="shared" si="1"/>
        <v>0</v>
      </c>
      <c r="O13" s="32">
        <f t="shared" si="2"/>
        <v>0</v>
      </c>
      <c r="P13" s="38">
        <f t="shared" si="3"/>
        <v>0</v>
      </c>
      <c r="Q13" s="32">
        <f t="shared" si="4"/>
        <v>0</v>
      </c>
      <c r="R13" s="71"/>
      <c r="S13" s="8">
        <f t="shared" si="5"/>
        <v>0</v>
      </c>
      <c r="T13" s="8">
        <f t="shared" si="6"/>
        <v>2400</v>
      </c>
    </row>
    <row r="14" spans="3:20" ht="25.5">
      <c r="C14" t="s">
        <v>63</v>
      </c>
      <c r="D14" s="157" t="s">
        <v>25</v>
      </c>
      <c r="E14" s="44" t="s">
        <v>54</v>
      </c>
      <c r="F14" s="145" t="s">
        <v>195</v>
      </c>
      <c r="G14" s="146">
        <v>1200</v>
      </c>
      <c r="H14" s="19">
        <v>6920</v>
      </c>
      <c r="I14" s="12">
        <v>2640</v>
      </c>
      <c r="J14" s="10"/>
      <c r="K14" s="174"/>
      <c r="L14" s="41"/>
      <c r="M14" s="32">
        <f t="shared" si="0"/>
        <v>1200</v>
      </c>
      <c r="N14" s="38">
        <f t="shared" si="1"/>
        <v>0</v>
      </c>
      <c r="O14" s="32">
        <f t="shared" si="2"/>
        <v>0</v>
      </c>
      <c r="P14" s="38">
        <f t="shared" si="3"/>
        <v>0</v>
      </c>
      <c r="Q14" s="32">
        <f t="shared" si="4"/>
        <v>0</v>
      </c>
      <c r="R14" s="71"/>
      <c r="S14" s="8">
        <f t="shared" si="5"/>
        <v>0</v>
      </c>
      <c r="T14" s="8">
        <f t="shared" si="6"/>
        <v>1200</v>
      </c>
    </row>
    <row r="15" spans="3:20" ht="25.5">
      <c r="C15" t="s">
        <v>63</v>
      </c>
      <c r="D15" s="157" t="s">
        <v>29</v>
      </c>
      <c r="E15" s="44" t="s">
        <v>54</v>
      </c>
      <c r="F15" s="145" t="s">
        <v>499</v>
      </c>
      <c r="G15" s="12">
        <v>4000</v>
      </c>
      <c r="H15" s="19"/>
      <c r="I15" s="12"/>
      <c r="J15" s="10"/>
      <c r="K15" s="174"/>
      <c r="L15" s="41"/>
      <c r="M15" s="32">
        <f t="shared" si="0"/>
        <v>0</v>
      </c>
      <c r="N15" s="38">
        <f t="shared" si="1"/>
        <v>0</v>
      </c>
      <c r="O15" s="32">
        <f t="shared" si="2"/>
        <v>0</v>
      </c>
      <c r="P15" s="38">
        <f t="shared" si="3"/>
        <v>0</v>
      </c>
      <c r="Q15" s="32">
        <f t="shared" si="4"/>
        <v>4000</v>
      </c>
      <c r="R15" s="71"/>
      <c r="S15" s="8">
        <f t="shared" si="5"/>
        <v>0</v>
      </c>
      <c r="T15" s="8">
        <f t="shared" si="6"/>
        <v>4000</v>
      </c>
    </row>
    <row r="16" spans="3:20" ht="25.5">
      <c r="C16" t="s">
        <v>63</v>
      </c>
      <c r="D16" s="157" t="s">
        <v>29</v>
      </c>
      <c r="E16" s="44" t="s">
        <v>54</v>
      </c>
      <c r="F16" s="349" t="s">
        <v>533</v>
      </c>
      <c r="G16" s="12">
        <v>46165</v>
      </c>
      <c r="H16" s="19"/>
      <c r="I16" s="12"/>
      <c r="J16" s="10"/>
      <c r="K16" s="174"/>
      <c r="L16" s="41"/>
      <c r="M16" s="32">
        <f t="shared" si="0"/>
        <v>0</v>
      </c>
      <c r="N16" s="38">
        <f t="shared" si="1"/>
        <v>0</v>
      </c>
      <c r="O16" s="32">
        <f t="shared" si="2"/>
        <v>0</v>
      </c>
      <c r="P16" s="38">
        <f t="shared" si="3"/>
        <v>0</v>
      </c>
      <c r="Q16" s="32">
        <f t="shared" si="4"/>
        <v>46165</v>
      </c>
      <c r="R16" s="71"/>
      <c r="S16" s="8">
        <f t="shared" si="5"/>
        <v>0</v>
      </c>
      <c r="T16" s="8">
        <f t="shared" si="6"/>
        <v>46165</v>
      </c>
    </row>
    <row r="17" spans="4:20" ht="12.75">
      <c r="D17" s="157"/>
      <c r="F17" s="145"/>
      <c r="G17" s="12"/>
      <c r="H17" s="19"/>
      <c r="I17" s="12"/>
      <c r="J17" s="10"/>
      <c r="K17" s="174"/>
      <c r="L17" s="41"/>
      <c r="M17" s="32">
        <f t="shared" si="0"/>
        <v>0</v>
      </c>
      <c r="N17" s="38">
        <f t="shared" si="1"/>
        <v>0</v>
      </c>
      <c r="O17" s="32">
        <f t="shared" si="2"/>
        <v>0</v>
      </c>
      <c r="P17" s="38">
        <f t="shared" si="3"/>
        <v>0</v>
      </c>
      <c r="Q17" s="32">
        <f t="shared" si="4"/>
        <v>0</v>
      </c>
      <c r="R17" s="71"/>
      <c r="S17" s="8">
        <f t="shared" si="5"/>
        <v>0</v>
      </c>
      <c r="T17" s="8">
        <f t="shared" si="6"/>
        <v>0</v>
      </c>
    </row>
    <row r="18" spans="2:20" ht="12.75">
      <c r="B18" t="s">
        <v>201</v>
      </c>
      <c r="D18" s="157"/>
      <c r="F18" s="153" t="s">
        <v>240</v>
      </c>
      <c r="G18" s="12"/>
      <c r="H18" s="19"/>
      <c r="I18" s="12"/>
      <c r="J18" s="10"/>
      <c r="K18" s="174"/>
      <c r="L18" s="41"/>
      <c r="M18" s="32">
        <f t="shared" si="0"/>
        <v>0</v>
      </c>
      <c r="N18" s="38">
        <f t="shared" si="1"/>
        <v>0</v>
      </c>
      <c r="O18" s="32">
        <f t="shared" si="2"/>
        <v>0</v>
      </c>
      <c r="P18" s="38">
        <f t="shared" si="3"/>
        <v>0</v>
      </c>
      <c r="Q18" s="32">
        <f t="shared" si="4"/>
        <v>0</v>
      </c>
      <c r="R18" s="71"/>
      <c r="S18" s="8">
        <f t="shared" si="5"/>
        <v>0</v>
      </c>
      <c r="T18" s="8">
        <f t="shared" si="6"/>
        <v>0</v>
      </c>
    </row>
    <row r="19" spans="3:20" ht="25.5">
      <c r="C19" t="s">
        <v>63</v>
      </c>
      <c r="D19" s="157" t="s">
        <v>25</v>
      </c>
      <c r="E19" s="44" t="s">
        <v>54</v>
      </c>
      <c r="F19" s="349" t="s">
        <v>531</v>
      </c>
      <c r="G19" s="143">
        <v>6812</v>
      </c>
      <c r="H19" s="19"/>
      <c r="I19" s="12"/>
      <c r="J19" s="10"/>
      <c r="K19" s="174"/>
      <c r="L19" s="41"/>
      <c r="M19" s="32">
        <f t="shared" si="0"/>
        <v>6812</v>
      </c>
      <c r="N19" s="38">
        <f t="shared" si="1"/>
        <v>0</v>
      </c>
      <c r="O19" s="32">
        <f t="shared" si="2"/>
        <v>0</v>
      </c>
      <c r="P19" s="38">
        <f t="shared" si="3"/>
        <v>0</v>
      </c>
      <c r="Q19" s="32">
        <f t="shared" si="4"/>
        <v>0</v>
      </c>
      <c r="R19" s="71"/>
      <c r="S19" s="8">
        <f t="shared" si="5"/>
        <v>0</v>
      </c>
      <c r="T19" s="8">
        <f t="shared" si="6"/>
        <v>6812</v>
      </c>
    </row>
    <row r="20" spans="3:20" ht="12.75">
      <c r="C20" t="s">
        <v>63</v>
      </c>
      <c r="D20" s="157" t="s">
        <v>25</v>
      </c>
      <c r="E20" s="44" t="s">
        <v>54</v>
      </c>
      <c r="F20" s="145" t="s">
        <v>241</v>
      </c>
      <c r="G20" s="143">
        <v>1200</v>
      </c>
      <c r="H20" s="19"/>
      <c r="I20" s="12"/>
      <c r="J20" s="10"/>
      <c r="K20" s="174"/>
      <c r="L20" s="41"/>
      <c r="M20" s="32">
        <f t="shared" si="0"/>
        <v>1200</v>
      </c>
      <c r="N20" s="38">
        <f t="shared" si="1"/>
        <v>0</v>
      </c>
      <c r="O20" s="32">
        <f t="shared" si="2"/>
        <v>0</v>
      </c>
      <c r="P20" s="38">
        <f t="shared" si="3"/>
        <v>0</v>
      </c>
      <c r="Q20" s="32">
        <f t="shared" si="4"/>
        <v>0</v>
      </c>
      <c r="R20" s="71"/>
      <c r="S20" s="8">
        <f t="shared" si="5"/>
        <v>0</v>
      </c>
      <c r="T20" s="8">
        <f t="shared" si="6"/>
        <v>1200</v>
      </c>
    </row>
    <row r="21" spans="3:20" ht="12.75">
      <c r="C21" t="s">
        <v>63</v>
      </c>
      <c r="D21" s="157" t="s">
        <v>25</v>
      </c>
      <c r="E21" s="44" t="s">
        <v>54</v>
      </c>
      <c r="F21" s="145" t="s">
        <v>242</v>
      </c>
      <c r="G21" s="143">
        <v>2000</v>
      </c>
      <c r="H21" s="19"/>
      <c r="I21" s="12"/>
      <c r="J21" s="10"/>
      <c r="K21" s="174"/>
      <c r="L21" s="41"/>
      <c r="M21" s="32">
        <f t="shared" si="0"/>
        <v>2000</v>
      </c>
      <c r="N21" s="38">
        <f t="shared" si="1"/>
        <v>0</v>
      </c>
      <c r="O21" s="32">
        <f t="shared" si="2"/>
        <v>0</v>
      </c>
      <c r="P21" s="38">
        <f t="shared" si="3"/>
        <v>0</v>
      </c>
      <c r="Q21" s="32">
        <f t="shared" si="4"/>
        <v>0</v>
      </c>
      <c r="R21" s="71"/>
      <c r="S21" s="8">
        <f t="shared" si="5"/>
        <v>0</v>
      </c>
      <c r="T21" s="8">
        <f t="shared" si="6"/>
        <v>2000</v>
      </c>
    </row>
    <row r="22" spans="3:20" ht="25.5">
      <c r="C22" t="s">
        <v>63</v>
      </c>
      <c r="D22" s="157" t="s">
        <v>25</v>
      </c>
      <c r="E22" s="44" t="s">
        <v>54</v>
      </c>
      <c r="F22" s="145" t="s">
        <v>243</v>
      </c>
      <c r="G22" s="147">
        <v>2752</v>
      </c>
      <c r="H22" s="19">
        <v>14000</v>
      </c>
      <c r="I22" s="12"/>
      <c r="J22" s="10"/>
      <c r="K22" s="174"/>
      <c r="L22" s="41"/>
      <c r="M22" s="32">
        <f t="shared" si="0"/>
        <v>2752</v>
      </c>
      <c r="N22" s="38">
        <f t="shared" si="1"/>
        <v>0</v>
      </c>
      <c r="O22" s="32">
        <f t="shared" si="2"/>
        <v>0</v>
      </c>
      <c r="P22" s="38">
        <f t="shared" si="3"/>
        <v>0</v>
      </c>
      <c r="Q22" s="32">
        <f t="shared" si="4"/>
        <v>0</v>
      </c>
      <c r="R22" s="71"/>
      <c r="S22" s="8">
        <f t="shared" si="5"/>
        <v>0</v>
      </c>
      <c r="T22" s="8">
        <f t="shared" si="6"/>
        <v>2752</v>
      </c>
    </row>
    <row r="23" spans="3:20" ht="12.75">
      <c r="C23" t="s">
        <v>63</v>
      </c>
      <c r="D23" s="157" t="s">
        <v>28</v>
      </c>
      <c r="E23" s="44" t="s">
        <v>54</v>
      </c>
      <c r="F23" s="145" t="s">
        <v>529</v>
      </c>
      <c r="G23" s="140">
        <v>18993</v>
      </c>
      <c r="H23" s="19"/>
      <c r="I23" s="12"/>
      <c r="J23" s="10"/>
      <c r="K23" s="19"/>
      <c r="L23" s="41"/>
      <c r="M23" s="32">
        <f>IF(D23="Personnel",G23,0)</f>
        <v>0</v>
      </c>
      <c r="N23" s="38">
        <f>IF(D23="Hardware",G23,0)</f>
        <v>0</v>
      </c>
      <c r="O23" s="32">
        <f>IF(D23="software",G23,0)</f>
        <v>0</v>
      </c>
      <c r="P23" s="38">
        <f>IF(D23="contractual services",G23,0)</f>
        <v>18993</v>
      </c>
      <c r="Q23" s="32">
        <f>IF(D23="Other NPS",G23,0)</f>
        <v>0</v>
      </c>
      <c r="R23" s="71"/>
      <c r="S23" s="8">
        <f>IF(E23="yes",G23,0)</f>
        <v>0</v>
      </c>
      <c r="T23" s="8">
        <f>IF(E23="no",G23,0)</f>
        <v>18993</v>
      </c>
    </row>
    <row r="24" spans="3:20" ht="25.5">
      <c r="C24" t="s">
        <v>63</v>
      </c>
      <c r="D24" s="157" t="s">
        <v>29</v>
      </c>
      <c r="E24" s="44" t="s">
        <v>54</v>
      </c>
      <c r="F24" s="349" t="s">
        <v>535</v>
      </c>
      <c r="G24" s="12">
        <v>10000</v>
      </c>
      <c r="H24" s="19"/>
      <c r="I24" s="12"/>
      <c r="J24" s="10"/>
      <c r="K24" s="174"/>
      <c r="L24" s="41"/>
      <c r="M24" s="32">
        <f t="shared" si="0"/>
        <v>0</v>
      </c>
      <c r="N24" s="38">
        <f t="shared" si="1"/>
        <v>0</v>
      </c>
      <c r="O24" s="32">
        <f t="shared" si="2"/>
        <v>0</v>
      </c>
      <c r="P24" s="38">
        <f t="shared" si="3"/>
        <v>0</v>
      </c>
      <c r="Q24" s="32">
        <f t="shared" si="4"/>
        <v>10000</v>
      </c>
      <c r="R24" s="71"/>
      <c r="S24" s="8">
        <f t="shared" si="5"/>
        <v>0</v>
      </c>
      <c r="T24" s="8">
        <f t="shared" si="6"/>
        <v>10000</v>
      </c>
    </row>
    <row r="25" spans="4:20" ht="12.75">
      <c r="D25" s="157"/>
      <c r="F25" s="145"/>
      <c r="G25" s="12"/>
      <c r="H25" s="19"/>
      <c r="I25" s="12"/>
      <c r="J25" s="10"/>
      <c r="K25" s="174"/>
      <c r="L25" s="41"/>
      <c r="M25" s="32">
        <f t="shared" si="0"/>
        <v>0</v>
      </c>
      <c r="N25" s="38">
        <f t="shared" si="1"/>
        <v>0</v>
      </c>
      <c r="O25" s="32">
        <f t="shared" si="2"/>
        <v>0</v>
      </c>
      <c r="P25" s="38">
        <f t="shared" si="3"/>
        <v>0</v>
      </c>
      <c r="Q25" s="32">
        <f t="shared" si="4"/>
        <v>0</v>
      </c>
      <c r="R25" s="71"/>
      <c r="S25" s="8">
        <f t="shared" si="5"/>
        <v>0</v>
      </c>
      <c r="T25" s="8">
        <f t="shared" si="6"/>
        <v>0</v>
      </c>
    </row>
    <row r="26" spans="2:20" ht="25.5">
      <c r="B26" t="s">
        <v>204</v>
      </c>
      <c r="D26" s="157"/>
      <c r="F26" s="153" t="s">
        <v>296</v>
      </c>
      <c r="G26" s="12"/>
      <c r="H26" s="19"/>
      <c r="I26" s="12"/>
      <c r="J26" s="10"/>
      <c r="K26" s="174"/>
      <c r="L26" s="41"/>
      <c r="M26" s="32">
        <f t="shared" si="0"/>
        <v>0</v>
      </c>
      <c r="N26" s="38">
        <f t="shared" si="1"/>
        <v>0</v>
      </c>
      <c r="O26" s="32">
        <f t="shared" si="2"/>
        <v>0</v>
      </c>
      <c r="P26" s="38">
        <f t="shared" si="3"/>
        <v>0</v>
      </c>
      <c r="Q26" s="32">
        <f t="shared" si="4"/>
        <v>0</v>
      </c>
      <c r="R26" s="71"/>
      <c r="S26" s="8">
        <f t="shared" si="5"/>
        <v>0</v>
      </c>
      <c r="T26" s="8">
        <f t="shared" si="6"/>
        <v>0</v>
      </c>
    </row>
    <row r="27" spans="3:20" ht="12.75">
      <c r="C27" t="s">
        <v>63</v>
      </c>
      <c r="D27" s="157" t="s">
        <v>25</v>
      </c>
      <c r="E27" s="44" t="s">
        <v>54</v>
      </c>
      <c r="F27" s="145" t="s">
        <v>297</v>
      </c>
      <c r="G27" s="147">
        <v>800</v>
      </c>
      <c r="H27" s="19"/>
      <c r="I27" s="12"/>
      <c r="J27" s="10"/>
      <c r="K27" s="174"/>
      <c r="L27" s="41"/>
      <c r="M27" s="32">
        <f t="shared" si="0"/>
        <v>800</v>
      </c>
      <c r="N27" s="38">
        <f t="shared" si="1"/>
        <v>0</v>
      </c>
      <c r="O27" s="32">
        <f t="shared" si="2"/>
        <v>0</v>
      </c>
      <c r="P27" s="38">
        <f t="shared" si="3"/>
        <v>0</v>
      </c>
      <c r="Q27" s="32">
        <f t="shared" si="4"/>
        <v>0</v>
      </c>
      <c r="R27" s="71"/>
      <c r="S27" s="8">
        <f t="shared" si="5"/>
        <v>0</v>
      </c>
      <c r="T27" s="8">
        <f t="shared" si="6"/>
        <v>800</v>
      </c>
    </row>
    <row r="28" spans="3:20" ht="12.75">
      <c r="C28" t="s">
        <v>63</v>
      </c>
      <c r="D28" s="157" t="s">
        <v>25</v>
      </c>
      <c r="E28" s="44" t="s">
        <v>54</v>
      </c>
      <c r="F28" s="145" t="s">
        <v>434</v>
      </c>
      <c r="G28" s="143">
        <v>1200</v>
      </c>
      <c r="H28" s="19"/>
      <c r="I28" s="12"/>
      <c r="J28" s="10"/>
      <c r="K28" s="174"/>
      <c r="L28" s="41"/>
      <c r="M28" s="32">
        <f t="shared" si="0"/>
        <v>1200</v>
      </c>
      <c r="N28" s="38">
        <f t="shared" si="1"/>
        <v>0</v>
      </c>
      <c r="O28" s="32">
        <f t="shared" si="2"/>
        <v>0</v>
      </c>
      <c r="P28" s="38">
        <f t="shared" si="3"/>
        <v>0</v>
      </c>
      <c r="Q28" s="32">
        <f t="shared" si="4"/>
        <v>0</v>
      </c>
      <c r="R28" s="71"/>
      <c r="S28" s="8">
        <f t="shared" si="5"/>
        <v>0</v>
      </c>
      <c r="T28" s="8">
        <f t="shared" si="6"/>
        <v>1200</v>
      </c>
    </row>
    <row r="29" spans="3:20" ht="12.75">
      <c r="C29" t="s">
        <v>63</v>
      </c>
      <c r="D29" s="157" t="s">
        <v>25</v>
      </c>
      <c r="E29" s="44" t="s">
        <v>54</v>
      </c>
      <c r="F29" s="145" t="s">
        <v>299</v>
      </c>
      <c r="G29" s="143">
        <v>1200</v>
      </c>
      <c r="H29" s="19"/>
      <c r="I29" s="12"/>
      <c r="J29" s="10"/>
      <c r="K29" s="174"/>
      <c r="L29" s="41"/>
      <c r="M29" s="32">
        <f t="shared" si="0"/>
        <v>1200</v>
      </c>
      <c r="N29" s="38">
        <f t="shared" si="1"/>
        <v>0</v>
      </c>
      <c r="O29" s="32">
        <f t="shared" si="2"/>
        <v>0</v>
      </c>
      <c r="P29" s="38">
        <f t="shared" si="3"/>
        <v>0</v>
      </c>
      <c r="Q29" s="32">
        <f t="shared" si="4"/>
        <v>0</v>
      </c>
      <c r="R29" s="71"/>
      <c r="S29" s="8">
        <f t="shared" si="5"/>
        <v>0</v>
      </c>
      <c r="T29" s="8">
        <f t="shared" si="6"/>
        <v>1200</v>
      </c>
    </row>
    <row r="30" spans="3:20" ht="12.75">
      <c r="C30" t="s">
        <v>63</v>
      </c>
      <c r="D30" s="157" t="s">
        <v>25</v>
      </c>
      <c r="E30" s="44" t="s">
        <v>54</v>
      </c>
      <c r="F30" s="145" t="s">
        <v>300</v>
      </c>
      <c r="G30" s="143">
        <v>2000</v>
      </c>
      <c r="H30" s="19"/>
      <c r="I30" s="12"/>
      <c r="J30" s="10"/>
      <c r="K30" s="174"/>
      <c r="L30" s="41"/>
      <c r="M30" s="32">
        <f t="shared" si="0"/>
        <v>2000</v>
      </c>
      <c r="N30" s="38">
        <f t="shared" si="1"/>
        <v>0</v>
      </c>
      <c r="O30" s="32">
        <f t="shared" si="2"/>
        <v>0</v>
      </c>
      <c r="P30" s="38">
        <f t="shared" si="3"/>
        <v>0</v>
      </c>
      <c r="Q30" s="32">
        <f t="shared" si="4"/>
        <v>0</v>
      </c>
      <c r="R30" s="71"/>
      <c r="S30" s="8">
        <f t="shared" si="5"/>
        <v>0</v>
      </c>
      <c r="T30" s="8">
        <f t="shared" si="6"/>
        <v>2000</v>
      </c>
    </row>
    <row r="31" spans="3:20" ht="25.5">
      <c r="C31" t="s">
        <v>63</v>
      </c>
      <c r="D31" s="157" t="s">
        <v>25</v>
      </c>
      <c r="E31" s="44" t="s">
        <v>54</v>
      </c>
      <c r="F31" s="145" t="s">
        <v>301</v>
      </c>
      <c r="G31" s="143">
        <v>2000</v>
      </c>
      <c r="H31" s="19">
        <v>4800</v>
      </c>
      <c r="I31" s="12"/>
      <c r="J31" s="10"/>
      <c r="K31" s="174"/>
      <c r="L31" s="41"/>
      <c r="M31" s="32">
        <f t="shared" si="0"/>
        <v>2000</v>
      </c>
      <c r="N31" s="38">
        <f t="shared" si="1"/>
        <v>0</v>
      </c>
      <c r="O31" s="32">
        <f t="shared" si="2"/>
        <v>0</v>
      </c>
      <c r="P31" s="38">
        <f t="shared" si="3"/>
        <v>0</v>
      </c>
      <c r="Q31" s="32">
        <f t="shared" si="4"/>
        <v>0</v>
      </c>
      <c r="R31" s="71"/>
      <c r="S31" s="8">
        <f t="shared" si="5"/>
        <v>0</v>
      </c>
      <c r="T31" s="8">
        <f t="shared" si="6"/>
        <v>2000</v>
      </c>
    </row>
    <row r="32" spans="4:20" ht="12.75">
      <c r="D32" s="157"/>
      <c r="F32" s="145"/>
      <c r="G32" s="12"/>
      <c r="H32" s="19"/>
      <c r="I32" s="12"/>
      <c r="J32" s="10"/>
      <c r="K32" s="174"/>
      <c r="L32" s="41"/>
      <c r="M32" s="32">
        <f t="shared" si="0"/>
        <v>0</v>
      </c>
      <c r="N32" s="38">
        <f t="shared" si="1"/>
        <v>0</v>
      </c>
      <c r="O32" s="32">
        <f t="shared" si="2"/>
        <v>0</v>
      </c>
      <c r="P32" s="38">
        <f t="shared" si="3"/>
        <v>0</v>
      </c>
      <c r="Q32" s="32">
        <f t="shared" si="4"/>
        <v>0</v>
      </c>
      <c r="R32" s="71"/>
      <c r="S32" s="8">
        <f t="shared" si="5"/>
        <v>0</v>
      </c>
      <c r="T32" s="8">
        <f t="shared" si="6"/>
        <v>0</v>
      </c>
    </row>
    <row r="33" spans="4:20" ht="12.75">
      <c r="D33" s="157"/>
      <c r="F33" s="145"/>
      <c r="G33" s="12"/>
      <c r="H33" s="19"/>
      <c r="I33" s="12"/>
      <c r="J33" s="10"/>
      <c r="K33" s="174"/>
      <c r="L33" s="41"/>
      <c r="M33" s="32">
        <f t="shared" si="0"/>
        <v>0</v>
      </c>
      <c r="N33" s="38">
        <f t="shared" si="1"/>
        <v>0</v>
      </c>
      <c r="O33" s="32">
        <f t="shared" si="2"/>
        <v>0</v>
      </c>
      <c r="P33" s="38">
        <f t="shared" si="3"/>
        <v>0</v>
      </c>
      <c r="Q33" s="32">
        <f t="shared" si="4"/>
        <v>0</v>
      </c>
      <c r="R33" s="71"/>
      <c r="S33" s="8">
        <f t="shared" si="5"/>
        <v>0</v>
      </c>
      <c r="T33" s="8">
        <f t="shared" si="6"/>
        <v>0</v>
      </c>
    </row>
    <row r="34" spans="4:20" ht="12.75">
      <c r="D34" s="157"/>
      <c r="F34" s="145"/>
      <c r="G34" s="12"/>
      <c r="H34" s="19"/>
      <c r="I34" s="12"/>
      <c r="J34" s="10"/>
      <c r="K34" s="174"/>
      <c r="L34" s="41"/>
      <c r="M34" s="32">
        <f t="shared" si="0"/>
        <v>0</v>
      </c>
      <c r="N34" s="38">
        <f t="shared" si="1"/>
        <v>0</v>
      </c>
      <c r="O34" s="32">
        <f t="shared" si="2"/>
        <v>0</v>
      </c>
      <c r="P34" s="38">
        <f t="shared" si="3"/>
        <v>0</v>
      </c>
      <c r="Q34" s="32">
        <f t="shared" si="4"/>
        <v>0</v>
      </c>
      <c r="R34" s="71"/>
      <c r="S34" s="8">
        <f t="shared" si="5"/>
        <v>0</v>
      </c>
      <c r="T34" s="8">
        <f t="shared" si="6"/>
        <v>0</v>
      </c>
    </row>
    <row r="35" spans="2:20" ht="12.75">
      <c r="B35" t="s">
        <v>201</v>
      </c>
      <c r="D35" s="157"/>
      <c r="F35" s="153" t="s">
        <v>435</v>
      </c>
      <c r="G35" s="12"/>
      <c r="H35" s="19"/>
      <c r="I35" s="12"/>
      <c r="J35" s="10"/>
      <c r="K35" s="174"/>
      <c r="L35" s="41"/>
      <c r="M35" s="32">
        <f t="shared" si="0"/>
        <v>0</v>
      </c>
      <c r="N35" s="38">
        <f t="shared" si="1"/>
        <v>0</v>
      </c>
      <c r="O35" s="32">
        <f t="shared" si="2"/>
        <v>0</v>
      </c>
      <c r="P35" s="38">
        <f t="shared" si="3"/>
        <v>0</v>
      </c>
      <c r="Q35" s="32">
        <f t="shared" si="4"/>
        <v>0</v>
      </c>
      <c r="R35" s="71"/>
      <c r="S35" s="8">
        <f t="shared" si="5"/>
        <v>0</v>
      </c>
      <c r="T35" s="8">
        <f t="shared" si="6"/>
        <v>0</v>
      </c>
    </row>
    <row r="36" spans="1:20" ht="12.75">
      <c r="A36" s="35"/>
      <c r="B36" s="35"/>
      <c r="C36" s="35" t="s">
        <v>63</v>
      </c>
      <c r="D36" s="208" t="s">
        <v>25</v>
      </c>
      <c r="E36" s="209" t="s">
        <v>54</v>
      </c>
      <c r="F36" s="210" t="s">
        <v>206</v>
      </c>
      <c r="G36" s="143">
        <v>12400</v>
      </c>
      <c r="H36" s="141"/>
      <c r="I36" s="140"/>
      <c r="J36" s="10"/>
      <c r="K36" s="174"/>
      <c r="L36" s="41"/>
      <c r="M36" s="32">
        <f t="shared" si="0"/>
        <v>12400</v>
      </c>
      <c r="N36" s="38">
        <f t="shared" si="1"/>
        <v>0</v>
      </c>
      <c r="O36" s="32">
        <f t="shared" si="2"/>
        <v>0</v>
      </c>
      <c r="P36" s="38">
        <f t="shared" si="3"/>
        <v>0</v>
      </c>
      <c r="Q36" s="32">
        <f t="shared" si="4"/>
        <v>0</v>
      </c>
      <c r="R36" s="71"/>
      <c r="S36" s="8">
        <f t="shared" si="5"/>
        <v>0</v>
      </c>
      <c r="T36" s="8">
        <f t="shared" si="6"/>
        <v>12400</v>
      </c>
    </row>
    <row r="37" spans="1:20" ht="12.75">
      <c r="A37" s="35"/>
      <c r="B37" s="35"/>
      <c r="C37" s="35" t="s">
        <v>63</v>
      </c>
      <c r="D37" s="208" t="s">
        <v>25</v>
      </c>
      <c r="E37" s="209" t="s">
        <v>54</v>
      </c>
      <c r="F37" s="210" t="s">
        <v>207</v>
      </c>
      <c r="G37" s="140"/>
      <c r="H37" s="258" t="s">
        <v>436</v>
      </c>
      <c r="I37" s="140">
        <v>1360</v>
      </c>
      <c r="J37" s="10"/>
      <c r="K37" s="174"/>
      <c r="L37" s="41"/>
      <c r="M37" s="32">
        <f t="shared" si="0"/>
        <v>0</v>
      </c>
      <c r="N37" s="38">
        <f t="shared" si="1"/>
        <v>0</v>
      </c>
      <c r="O37" s="32">
        <f t="shared" si="2"/>
        <v>0</v>
      </c>
      <c r="P37" s="38">
        <f t="shared" si="3"/>
        <v>0</v>
      </c>
      <c r="Q37" s="32">
        <f t="shared" si="4"/>
        <v>0</v>
      </c>
      <c r="R37" s="71"/>
      <c r="S37" s="8">
        <f t="shared" si="5"/>
        <v>0</v>
      </c>
      <c r="T37" s="8">
        <f t="shared" si="6"/>
        <v>0</v>
      </c>
    </row>
    <row r="38" spans="1:20" ht="25.5">
      <c r="A38" s="35"/>
      <c r="B38" s="35"/>
      <c r="C38" s="35" t="s">
        <v>63</v>
      </c>
      <c r="D38" s="208" t="s">
        <v>25</v>
      </c>
      <c r="E38" s="209" t="s">
        <v>54</v>
      </c>
      <c r="F38" s="210" t="s">
        <v>437</v>
      </c>
      <c r="G38" s="140"/>
      <c r="H38" s="140">
        <v>6000</v>
      </c>
      <c r="I38" s="140"/>
      <c r="J38" s="10"/>
      <c r="K38" s="174"/>
      <c r="L38" s="41"/>
      <c r="M38" s="32">
        <f t="shared" si="0"/>
        <v>0</v>
      </c>
      <c r="N38" s="38">
        <f t="shared" si="1"/>
        <v>0</v>
      </c>
      <c r="O38" s="32">
        <f t="shared" si="2"/>
        <v>0</v>
      </c>
      <c r="P38" s="38">
        <f t="shared" si="3"/>
        <v>0</v>
      </c>
      <c r="Q38" s="32">
        <f t="shared" si="4"/>
        <v>0</v>
      </c>
      <c r="R38" s="71"/>
      <c r="S38" s="8">
        <f t="shared" si="5"/>
        <v>0</v>
      </c>
      <c r="T38" s="8">
        <f t="shared" si="6"/>
        <v>0</v>
      </c>
    </row>
    <row r="39" spans="1:20" ht="12.75">
      <c r="A39" s="35"/>
      <c r="B39" s="35"/>
      <c r="C39" s="35" t="s">
        <v>63</v>
      </c>
      <c r="D39" s="208" t="s">
        <v>25</v>
      </c>
      <c r="E39" s="209" t="s">
        <v>54</v>
      </c>
      <c r="F39" s="210" t="s">
        <v>209</v>
      </c>
      <c r="G39" s="140">
        <v>100</v>
      </c>
      <c r="H39" s="141"/>
      <c r="I39" s="140"/>
      <c r="J39" s="10"/>
      <c r="K39" s="174"/>
      <c r="L39" s="41"/>
      <c r="M39" s="32">
        <f t="shared" si="0"/>
        <v>100</v>
      </c>
      <c r="N39" s="38">
        <f t="shared" si="1"/>
        <v>0</v>
      </c>
      <c r="O39" s="32">
        <f t="shared" si="2"/>
        <v>0</v>
      </c>
      <c r="P39" s="38">
        <f t="shared" si="3"/>
        <v>0</v>
      </c>
      <c r="Q39" s="32">
        <f t="shared" si="4"/>
        <v>0</v>
      </c>
      <c r="R39" s="71"/>
      <c r="S39" s="8">
        <f t="shared" si="5"/>
        <v>0</v>
      </c>
      <c r="T39" s="8">
        <f t="shared" si="6"/>
        <v>100</v>
      </c>
    </row>
    <row r="40" spans="7:20" ht="12.75">
      <c r="G40" s="12"/>
      <c r="H40" s="19"/>
      <c r="I40" s="12"/>
      <c r="J40" s="10"/>
      <c r="K40" s="174"/>
      <c r="L40" s="41"/>
      <c r="M40" s="32">
        <f t="shared" si="0"/>
        <v>0</v>
      </c>
      <c r="N40" s="38">
        <f t="shared" si="1"/>
        <v>0</v>
      </c>
      <c r="O40" s="32">
        <f t="shared" si="2"/>
        <v>0</v>
      </c>
      <c r="P40" s="38">
        <f t="shared" si="3"/>
        <v>0</v>
      </c>
      <c r="Q40" s="32">
        <f t="shared" si="4"/>
        <v>0</v>
      </c>
      <c r="R40" s="71"/>
      <c r="S40" s="8">
        <f t="shared" si="5"/>
        <v>0</v>
      </c>
      <c r="T40" s="8">
        <f t="shared" si="6"/>
        <v>0</v>
      </c>
    </row>
    <row r="41" spans="7:20" ht="12.75">
      <c r="G41" s="12"/>
      <c r="H41" s="19"/>
      <c r="I41" s="12"/>
      <c r="J41" s="10"/>
      <c r="K41" s="174"/>
      <c r="L41" s="41"/>
      <c r="M41" s="32">
        <f t="shared" si="0"/>
        <v>0</v>
      </c>
      <c r="N41" s="38">
        <f t="shared" si="1"/>
        <v>0</v>
      </c>
      <c r="O41" s="32">
        <f t="shared" si="2"/>
        <v>0</v>
      </c>
      <c r="P41" s="38">
        <f t="shared" si="3"/>
        <v>0</v>
      </c>
      <c r="Q41" s="32">
        <f t="shared" si="4"/>
        <v>0</v>
      </c>
      <c r="R41" s="71"/>
      <c r="S41" s="8">
        <f t="shared" si="5"/>
        <v>0</v>
      </c>
      <c r="T41" s="8">
        <f t="shared" si="6"/>
        <v>0</v>
      </c>
    </row>
    <row r="42" spans="7:20" ht="12.75">
      <c r="G42" s="12"/>
      <c r="H42" s="19"/>
      <c r="I42" s="12"/>
      <c r="J42" s="10"/>
      <c r="K42" s="174"/>
      <c r="L42" s="41"/>
      <c r="M42" s="32">
        <f t="shared" si="0"/>
        <v>0</v>
      </c>
      <c r="N42" s="38">
        <f t="shared" si="1"/>
        <v>0</v>
      </c>
      <c r="O42" s="32">
        <f t="shared" si="2"/>
        <v>0</v>
      </c>
      <c r="P42" s="38">
        <f t="shared" si="3"/>
        <v>0</v>
      </c>
      <c r="Q42" s="32">
        <f t="shared" si="4"/>
        <v>0</v>
      </c>
      <c r="R42" s="71"/>
      <c r="S42" s="8">
        <f t="shared" si="5"/>
        <v>0</v>
      </c>
      <c r="T42" s="8">
        <f t="shared" si="6"/>
        <v>0</v>
      </c>
    </row>
    <row r="43" spans="7:20" ht="12.75">
      <c r="G43" s="12"/>
      <c r="H43" s="19"/>
      <c r="I43" s="12"/>
      <c r="J43" s="10"/>
      <c r="K43" s="174"/>
      <c r="L43" s="41"/>
      <c r="M43" s="32">
        <f aca="true" t="shared" si="7" ref="M43:M48">IF(D43="Personnel",G43,0)</f>
        <v>0</v>
      </c>
      <c r="N43" s="38">
        <f aca="true" t="shared" si="8" ref="N43:N48">IF(D43="Hardware",G43,0)</f>
        <v>0</v>
      </c>
      <c r="O43" s="32">
        <f aca="true" t="shared" si="9" ref="O43:O48">IF(D43="software",G43,0)</f>
        <v>0</v>
      </c>
      <c r="P43" s="38">
        <f aca="true" t="shared" si="10" ref="P43:P48">IF(D43="contractual services",G43,0)</f>
        <v>0</v>
      </c>
      <c r="Q43" s="32">
        <f aca="true" t="shared" si="11" ref="Q43:Q48">IF(D43="Other NPS",G43,0)</f>
        <v>0</v>
      </c>
      <c r="R43" s="71"/>
      <c r="S43" s="8">
        <f aca="true" t="shared" si="12" ref="S43:S48">IF(E43="yes",G43,0)</f>
        <v>0</v>
      </c>
      <c r="T43" s="8">
        <f aca="true" t="shared" si="13" ref="T43:T48">IF(E43="no",G43,0)</f>
        <v>0</v>
      </c>
    </row>
    <row r="44" spans="3:20" ht="13.5" thickBot="1">
      <c r="C44" s="14" t="s">
        <v>66</v>
      </c>
      <c r="G44" s="24"/>
      <c r="H44" s="25"/>
      <c r="I44" s="24"/>
      <c r="J44" s="26"/>
      <c r="K44" s="174"/>
      <c r="L44" s="41"/>
      <c r="M44" s="32">
        <f t="shared" si="7"/>
        <v>0</v>
      </c>
      <c r="N44" s="38">
        <f t="shared" si="8"/>
        <v>0</v>
      </c>
      <c r="O44" s="32">
        <f t="shared" si="9"/>
        <v>0</v>
      </c>
      <c r="P44" s="38">
        <f t="shared" si="10"/>
        <v>0</v>
      </c>
      <c r="Q44" s="32">
        <f t="shared" si="11"/>
        <v>0</v>
      </c>
      <c r="R44" s="71"/>
      <c r="S44" s="8">
        <f t="shared" si="12"/>
        <v>0</v>
      </c>
      <c r="T44" s="8">
        <f t="shared" si="13"/>
        <v>0</v>
      </c>
    </row>
    <row r="45" spans="3:20" ht="13.5" thickTop="1">
      <c r="C45" s="14"/>
      <c r="E45" s="133" t="s">
        <v>15</v>
      </c>
      <c r="F45" s="18" t="str">
        <f>A9</f>
        <v>Milestone #1 Governance and Project Management </v>
      </c>
      <c r="G45" s="12">
        <f>SUM(G9:G44)</f>
        <v>118922</v>
      </c>
      <c r="H45" s="12">
        <f>SUM(H9:H44)</f>
        <v>54835</v>
      </c>
      <c r="I45" s="12">
        <f>SUM(I9:I44)</f>
        <v>4000</v>
      </c>
      <c r="J45" s="12">
        <f>SUM(J9:J44)</f>
        <v>0</v>
      </c>
      <c r="K45" s="174"/>
      <c r="L45" s="41"/>
      <c r="M45" s="32">
        <f t="shared" si="7"/>
        <v>0</v>
      </c>
      <c r="N45" s="38">
        <f t="shared" si="8"/>
        <v>0</v>
      </c>
      <c r="O45" s="32">
        <f t="shared" si="9"/>
        <v>0</v>
      </c>
      <c r="P45" s="38">
        <f t="shared" si="10"/>
        <v>0</v>
      </c>
      <c r="Q45" s="32">
        <f t="shared" si="11"/>
        <v>0</v>
      </c>
      <c r="R45" s="71"/>
      <c r="S45" s="8">
        <f t="shared" si="12"/>
        <v>0</v>
      </c>
      <c r="T45" s="8">
        <f t="shared" si="13"/>
        <v>0</v>
      </c>
    </row>
    <row r="46" spans="3:20" ht="12.75">
      <c r="C46" s="14"/>
      <c r="G46" s="12"/>
      <c r="H46" s="19"/>
      <c r="I46" s="12"/>
      <c r="J46" s="10"/>
      <c r="K46" s="174"/>
      <c r="L46" s="41"/>
      <c r="M46" s="32">
        <f t="shared" si="7"/>
        <v>0</v>
      </c>
      <c r="N46" s="38">
        <f t="shared" si="8"/>
        <v>0</v>
      </c>
      <c r="O46" s="32">
        <f t="shared" si="9"/>
        <v>0</v>
      </c>
      <c r="P46" s="38">
        <f t="shared" si="10"/>
        <v>0</v>
      </c>
      <c r="Q46" s="32">
        <f t="shared" si="11"/>
        <v>0</v>
      </c>
      <c r="R46" s="71"/>
      <c r="S46" s="8">
        <f t="shared" si="12"/>
        <v>0</v>
      </c>
      <c r="T46" s="8">
        <f t="shared" si="13"/>
        <v>0</v>
      </c>
    </row>
    <row r="47" spans="7:20" ht="12.75">
      <c r="G47" s="12"/>
      <c r="H47" s="19"/>
      <c r="I47" s="12"/>
      <c r="J47" s="10"/>
      <c r="K47" s="174"/>
      <c r="L47" s="41"/>
      <c r="M47" s="32">
        <f t="shared" si="7"/>
        <v>0</v>
      </c>
      <c r="N47" s="38">
        <f t="shared" si="8"/>
        <v>0</v>
      </c>
      <c r="O47" s="32">
        <f t="shared" si="9"/>
        <v>0</v>
      </c>
      <c r="P47" s="38">
        <f t="shared" si="10"/>
        <v>0</v>
      </c>
      <c r="Q47" s="32">
        <f t="shared" si="11"/>
        <v>0</v>
      </c>
      <c r="R47" s="71"/>
      <c r="S47" s="8">
        <f t="shared" si="12"/>
        <v>0</v>
      </c>
      <c r="T47" s="8">
        <f t="shared" si="13"/>
        <v>0</v>
      </c>
    </row>
    <row r="48" spans="1:20" ht="12.75">
      <c r="A48" s="7" t="s">
        <v>409</v>
      </c>
      <c r="D48" s="157"/>
      <c r="F48" s="145"/>
      <c r="G48" s="12"/>
      <c r="H48" s="19"/>
      <c r="I48" s="12"/>
      <c r="J48" s="10"/>
      <c r="K48" s="174"/>
      <c r="L48" s="41"/>
      <c r="M48" s="32">
        <f t="shared" si="7"/>
        <v>0</v>
      </c>
      <c r="N48" s="38">
        <f t="shared" si="8"/>
        <v>0</v>
      </c>
      <c r="O48" s="32">
        <f t="shared" si="9"/>
        <v>0</v>
      </c>
      <c r="P48" s="38">
        <f t="shared" si="10"/>
        <v>0</v>
      </c>
      <c r="Q48" s="32">
        <f t="shared" si="11"/>
        <v>0</v>
      </c>
      <c r="R48" s="71"/>
      <c r="S48" s="8">
        <f t="shared" si="12"/>
        <v>0</v>
      </c>
      <c r="T48" s="8">
        <f t="shared" si="13"/>
        <v>0</v>
      </c>
    </row>
    <row r="49" spans="2:20" ht="38.25">
      <c r="B49" t="s">
        <v>204</v>
      </c>
      <c r="D49" s="157"/>
      <c r="F49" s="158" t="s">
        <v>218</v>
      </c>
      <c r="G49" s="12"/>
      <c r="H49" s="19"/>
      <c r="I49" s="12"/>
      <c r="J49" s="10"/>
      <c r="K49" s="174"/>
      <c r="L49" s="41"/>
      <c r="M49" s="32">
        <f aca="true" t="shared" si="14" ref="M49:M108">IF(D49="Personnel",G49,0)</f>
        <v>0</v>
      </c>
      <c r="N49" s="38">
        <f aca="true" t="shared" si="15" ref="N49:N108">IF(D49="Hardware",G49,0)</f>
        <v>0</v>
      </c>
      <c r="O49" s="32">
        <f aca="true" t="shared" si="16" ref="O49:O108">IF(D49="software",G49,0)</f>
        <v>0</v>
      </c>
      <c r="P49" s="38">
        <f aca="true" t="shared" si="17" ref="P49:P108">IF(D49="contractual services",G49,0)</f>
        <v>0</v>
      </c>
      <c r="Q49" s="32">
        <f aca="true" t="shared" si="18" ref="Q49:Q108">IF(D49="Other NPS",G49,0)</f>
        <v>0</v>
      </c>
      <c r="R49" s="71"/>
      <c r="S49" s="8">
        <f aca="true" t="shared" si="19" ref="S49:S108">IF(E49="yes",G49,0)</f>
        <v>0</v>
      </c>
      <c r="T49" s="8">
        <f aca="true" t="shared" si="20" ref="T49:T108">IF(E49="no",G49,0)</f>
        <v>0</v>
      </c>
    </row>
    <row r="50" spans="3:20" ht="25.5">
      <c r="C50" t="s">
        <v>63</v>
      </c>
      <c r="D50" s="157" t="s">
        <v>25</v>
      </c>
      <c r="E50" s="44" t="s">
        <v>54</v>
      </c>
      <c r="F50" s="386" t="s">
        <v>220</v>
      </c>
      <c r="G50" s="19">
        <v>400</v>
      </c>
      <c r="H50" s="12">
        <v>860</v>
      </c>
      <c r="I50" s="12"/>
      <c r="J50" s="10"/>
      <c r="K50" s="174"/>
      <c r="L50" s="41"/>
      <c r="M50" s="32">
        <f t="shared" si="14"/>
        <v>400</v>
      </c>
      <c r="N50" s="38">
        <f t="shared" si="15"/>
        <v>0</v>
      </c>
      <c r="O50" s="32">
        <f t="shared" si="16"/>
        <v>0</v>
      </c>
      <c r="P50" s="38">
        <f t="shared" si="17"/>
        <v>0</v>
      </c>
      <c r="Q50" s="32">
        <f t="shared" si="18"/>
        <v>0</v>
      </c>
      <c r="R50" s="71"/>
      <c r="S50" s="8">
        <f t="shared" si="19"/>
        <v>0</v>
      </c>
      <c r="T50" s="8">
        <f t="shared" si="20"/>
        <v>400</v>
      </c>
    </row>
    <row r="51" spans="1:20" ht="25.5">
      <c r="A51" s="215"/>
      <c r="B51" s="215"/>
      <c r="C51" s="215" t="s">
        <v>63</v>
      </c>
      <c r="D51" s="216" t="s">
        <v>25</v>
      </c>
      <c r="E51" s="217" t="s">
        <v>54</v>
      </c>
      <c r="F51" s="218" t="s">
        <v>347</v>
      </c>
      <c r="G51" s="277">
        <v>5375</v>
      </c>
      <c r="H51" s="233" t="s">
        <v>348</v>
      </c>
      <c r="I51" s="219"/>
      <c r="J51" s="221"/>
      <c r="K51" s="174"/>
      <c r="L51" s="41"/>
      <c r="M51" s="32">
        <f t="shared" si="14"/>
        <v>5375</v>
      </c>
      <c r="N51" s="38">
        <f t="shared" si="15"/>
        <v>0</v>
      </c>
      <c r="O51" s="32">
        <f t="shared" si="16"/>
        <v>0</v>
      </c>
      <c r="P51" s="38">
        <f t="shared" si="17"/>
        <v>0</v>
      </c>
      <c r="Q51" s="32">
        <f t="shared" si="18"/>
        <v>0</v>
      </c>
      <c r="R51" s="71"/>
      <c r="S51" s="8">
        <f t="shared" si="19"/>
        <v>0</v>
      </c>
      <c r="T51" s="8">
        <f t="shared" si="20"/>
        <v>5375</v>
      </c>
    </row>
    <row r="52" spans="1:20" ht="25.5">
      <c r="A52" s="35"/>
      <c r="B52" s="35"/>
      <c r="C52" s="35" t="s">
        <v>63</v>
      </c>
      <c r="D52" s="208" t="s">
        <v>25</v>
      </c>
      <c r="E52" s="209" t="s">
        <v>54</v>
      </c>
      <c r="F52" s="210" t="s">
        <v>349</v>
      </c>
      <c r="G52" s="143">
        <v>6400</v>
      </c>
      <c r="H52" s="187" t="s">
        <v>348</v>
      </c>
      <c r="I52" s="140"/>
      <c r="J52" s="138"/>
      <c r="K52" s="174"/>
      <c r="L52" s="41"/>
      <c r="M52" s="32">
        <f t="shared" si="14"/>
        <v>6400</v>
      </c>
      <c r="N52" s="38">
        <f t="shared" si="15"/>
        <v>0</v>
      </c>
      <c r="O52" s="32">
        <f t="shared" si="16"/>
        <v>0</v>
      </c>
      <c r="P52" s="38">
        <f t="shared" si="17"/>
        <v>0</v>
      </c>
      <c r="Q52" s="32">
        <f t="shared" si="18"/>
        <v>0</v>
      </c>
      <c r="R52" s="71"/>
      <c r="S52" s="8">
        <f t="shared" si="19"/>
        <v>0</v>
      </c>
      <c r="T52" s="8">
        <f t="shared" si="20"/>
        <v>6400</v>
      </c>
    </row>
    <row r="53" spans="4:20" ht="12.75">
      <c r="D53" s="157"/>
      <c r="F53" s="145"/>
      <c r="G53" s="12"/>
      <c r="H53" s="19"/>
      <c r="I53" s="12"/>
      <c r="J53" s="10"/>
      <c r="K53" s="174"/>
      <c r="L53" s="41"/>
      <c r="M53" s="32">
        <f t="shared" si="14"/>
        <v>0</v>
      </c>
      <c r="N53" s="38">
        <f t="shared" si="15"/>
        <v>0</v>
      </c>
      <c r="O53" s="32">
        <f t="shared" si="16"/>
        <v>0</v>
      </c>
      <c r="P53" s="38">
        <f t="shared" si="17"/>
        <v>0</v>
      </c>
      <c r="Q53" s="32">
        <f t="shared" si="18"/>
        <v>0</v>
      </c>
      <c r="R53" s="71"/>
      <c r="S53" s="8">
        <f t="shared" si="19"/>
        <v>0</v>
      </c>
      <c r="T53" s="8">
        <f t="shared" si="20"/>
        <v>0</v>
      </c>
    </row>
    <row r="54" spans="4:20" ht="12.75">
      <c r="D54" s="157"/>
      <c r="F54" s="145"/>
      <c r="G54" s="12"/>
      <c r="H54" s="19"/>
      <c r="I54" s="12"/>
      <c r="J54" s="10"/>
      <c r="K54" s="174"/>
      <c r="L54" s="41"/>
      <c r="M54" s="32">
        <f t="shared" si="14"/>
        <v>0</v>
      </c>
      <c r="N54" s="38">
        <f t="shared" si="15"/>
        <v>0</v>
      </c>
      <c r="O54" s="32">
        <f t="shared" si="16"/>
        <v>0</v>
      </c>
      <c r="P54" s="38">
        <f t="shared" si="17"/>
        <v>0</v>
      </c>
      <c r="Q54" s="32">
        <f t="shared" si="18"/>
        <v>0</v>
      </c>
      <c r="R54" s="71"/>
      <c r="S54" s="8">
        <f t="shared" si="19"/>
        <v>0</v>
      </c>
      <c r="T54" s="8">
        <f t="shared" si="20"/>
        <v>0</v>
      </c>
    </row>
    <row r="55" spans="2:20" ht="12.75">
      <c r="B55" t="s">
        <v>204</v>
      </c>
      <c r="D55" s="157"/>
      <c r="F55" s="153" t="s">
        <v>221</v>
      </c>
      <c r="G55" s="12"/>
      <c r="H55" s="19"/>
      <c r="I55" s="12"/>
      <c r="J55" s="10"/>
      <c r="K55" s="174"/>
      <c r="L55" s="41"/>
      <c r="M55" s="32">
        <f t="shared" si="14"/>
        <v>0</v>
      </c>
      <c r="N55" s="38">
        <f t="shared" si="15"/>
        <v>0</v>
      </c>
      <c r="O55" s="32">
        <f t="shared" si="16"/>
        <v>0</v>
      </c>
      <c r="P55" s="38">
        <f t="shared" si="17"/>
        <v>0</v>
      </c>
      <c r="Q55" s="32">
        <f t="shared" si="18"/>
        <v>0</v>
      </c>
      <c r="R55" s="71"/>
      <c r="S55" s="8">
        <f t="shared" si="19"/>
        <v>0</v>
      </c>
      <c r="T55" s="8">
        <f t="shared" si="20"/>
        <v>0</v>
      </c>
    </row>
    <row r="56" spans="1:20" ht="51">
      <c r="A56" s="149"/>
      <c r="B56" s="149"/>
      <c r="C56" s="149" t="s">
        <v>63</v>
      </c>
      <c r="D56" s="175" t="s">
        <v>28</v>
      </c>
      <c r="E56" s="150"/>
      <c r="F56" s="155" t="s">
        <v>438</v>
      </c>
      <c r="G56" s="151">
        <v>6000</v>
      </c>
      <c r="H56" s="159"/>
      <c r="I56" s="151"/>
      <c r="J56" s="226"/>
      <c r="K56" s="174"/>
      <c r="L56" s="41"/>
      <c r="M56" s="32">
        <f t="shared" si="14"/>
        <v>0</v>
      </c>
      <c r="N56" s="38">
        <f t="shared" si="15"/>
        <v>0</v>
      </c>
      <c r="O56" s="32">
        <f t="shared" si="16"/>
        <v>0</v>
      </c>
      <c r="P56" s="38">
        <f t="shared" si="17"/>
        <v>6000</v>
      </c>
      <c r="Q56" s="32">
        <f t="shared" si="18"/>
        <v>0</v>
      </c>
      <c r="R56" s="71"/>
      <c r="S56" s="8">
        <f t="shared" si="19"/>
        <v>0</v>
      </c>
      <c r="T56" s="8">
        <f t="shared" si="20"/>
        <v>0</v>
      </c>
    </row>
    <row r="57" spans="1:20" ht="25.5">
      <c r="A57" s="161"/>
      <c r="B57" s="161"/>
      <c r="C57" s="161" t="s">
        <v>63</v>
      </c>
      <c r="D57" s="205" t="s">
        <v>28</v>
      </c>
      <c r="E57" s="162"/>
      <c r="F57" s="390" t="s">
        <v>439</v>
      </c>
      <c r="G57" s="164">
        <v>98523</v>
      </c>
      <c r="H57" s="163"/>
      <c r="I57" s="164"/>
      <c r="J57" s="229"/>
      <c r="K57" s="174"/>
      <c r="L57" s="41"/>
      <c r="M57" s="32">
        <f t="shared" si="14"/>
        <v>0</v>
      </c>
      <c r="N57" s="38">
        <f t="shared" si="15"/>
        <v>0</v>
      </c>
      <c r="O57" s="32">
        <f t="shared" si="16"/>
        <v>0</v>
      </c>
      <c r="P57" s="38">
        <f t="shared" si="17"/>
        <v>98523</v>
      </c>
      <c r="Q57" s="32">
        <f t="shared" si="18"/>
        <v>0</v>
      </c>
      <c r="R57" s="71"/>
      <c r="S57" s="8">
        <f t="shared" si="19"/>
        <v>0</v>
      </c>
      <c r="T57" s="8">
        <f t="shared" si="20"/>
        <v>0</v>
      </c>
    </row>
    <row r="58" spans="3:20" ht="25.5">
      <c r="C58" t="s">
        <v>63</v>
      </c>
      <c r="D58" s="157" t="s">
        <v>25</v>
      </c>
      <c r="E58" s="44" t="s">
        <v>54</v>
      </c>
      <c r="F58" s="145" t="s">
        <v>440</v>
      </c>
      <c r="G58" s="12"/>
      <c r="H58" s="12">
        <v>17273</v>
      </c>
      <c r="I58" s="12"/>
      <c r="J58" s="10"/>
      <c r="K58" s="174"/>
      <c r="L58" s="41"/>
      <c r="M58" s="32">
        <f t="shared" si="14"/>
        <v>0</v>
      </c>
      <c r="N58" s="38">
        <f t="shared" si="15"/>
        <v>0</v>
      </c>
      <c r="O58" s="32">
        <f t="shared" si="16"/>
        <v>0</v>
      </c>
      <c r="P58" s="38">
        <f t="shared" si="17"/>
        <v>0</v>
      </c>
      <c r="Q58" s="32">
        <f t="shared" si="18"/>
        <v>0</v>
      </c>
      <c r="R58" s="71"/>
      <c r="S58" s="8">
        <f t="shared" si="19"/>
        <v>0</v>
      </c>
      <c r="T58" s="8">
        <f t="shared" si="20"/>
        <v>0</v>
      </c>
    </row>
    <row r="59" spans="4:20" ht="12.75">
      <c r="D59" s="157"/>
      <c r="F59" s="145"/>
      <c r="G59" s="12"/>
      <c r="H59" s="19"/>
      <c r="I59" s="12"/>
      <c r="J59" s="10"/>
      <c r="K59" s="174"/>
      <c r="L59" s="41"/>
      <c r="M59" s="32">
        <f t="shared" si="14"/>
        <v>0</v>
      </c>
      <c r="N59" s="38">
        <f t="shared" si="15"/>
        <v>0</v>
      </c>
      <c r="O59" s="32">
        <f t="shared" si="16"/>
        <v>0</v>
      </c>
      <c r="P59" s="38">
        <f t="shared" si="17"/>
        <v>0</v>
      </c>
      <c r="Q59" s="32">
        <f t="shared" si="18"/>
        <v>0</v>
      </c>
      <c r="R59" s="71"/>
      <c r="S59" s="8">
        <f t="shared" si="19"/>
        <v>0</v>
      </c>
      <c r="T59" s="8">
        <f t="shared" si="20"/>
        <v>0</v>
      </c>
    </row>
    <row r="60" spans="2:20" ht="12.75">
      <c r="B60" t="s">
        <v>201</v>
      </c>
      <c r="D60" s="157"/>
      <c r="F60" s="153" t="s">
        <v>357</v>
      </c>
      <c r="G60" s="12"/>
      <c r="H60" s="19"/>
      <c r="I60" s="12"/>
      <c r="J60" s="10"/>
      <c r="K60" s="174"/>
      <c r="L60" s="41"/>
      <c r="M60" s="32">
        <f t="shared" si="14"/>
        <v>0</v>
      </c>
      <c r="N60" s="38">
        <f t="shared" si="15"/>
        <v>0</v>
      </c>
      <c r="O60" s="32">
        <f t="shared" si="16"/>
        <v>0</v>
      </c>
      <c r="P60" s="38">
        <f t="shared" si="17"/>
        <v>0</v>
      </c>
      <c r="Q60" s="32">
        <f t="shared" si="18"/>
        <v>0</v>
      </c>
      <c r="R60" s="71"/>
      <c r="S60" s="8">
        <f t="shared" si="19"/>
        <v>0</v>
      </c>
      <c r="T60" s="8">
        <f t="shared" si="20"/>
        <v>0</v>
      </c>
    </row>
    <row r="61" spans="1:20" ht="25.5">
      <c r="A61" s="215"/>
      <c r="B61" s="215"/>
      <c r="C61" s="215" t="s">
        <v>63</v>
      </c>
      <c r="D61" s="216" t="s">
        <v>25</v>
      </c>
      <c r="E61" s="217" t="s">
        <v>54</v>
      </c>
      <c r="F61" s="218" t="s">
        <v>386</v>
      </c>
      <c r="G61" s="219">
        <v>22375</v>
      </c>
      <c r="H61" s="220">
        <v>11000</v>
      </c>
      <c r="I61" s="219"/>
      <c r="J61" s="221"/>
      <c r="K61" s="174"/>
      <c r="L61" s="41"/>
      <c r="M61" s="32">
        <f aca="true" t="shared" si="21" ref="M61:M66">IF(D61="Personnel",G61,0)</f>
        <v>22375</v>
      </c>
      <c r="N61" s="38">
        <f aca="true" t="shared" si="22" ref="N61:N66">IF(D61="Hardware",G61,0)</f>
        <v>0</v>
      </c>
      <c r="O61" s="32">
        <f aca="true" t="shared" si="23" ref="O61:O66">IF(D61="software",G61,0)</f>
        <v>0</v>
      </c>
      <c r="P61" s="38">
        <f aca="true" t="shared" si="24" ref="P61:P66">IF(D61="contractual services",G61,0)</f>
        <v>0</v>
      </c>
      <c r="Q61" s="32">
        <f aca="true" t="shared" si="25" ref="Q61:Q66">IF(D61="Other NPS",G61,0)</f>
        <v>0</v>
      </c>
      <c r="R61" s="71"/>
      <c r="S61" s="8">
        <f aca="true" t="shared" si="26" ref="S61:S66">IF(E61="yes",G61,0)</f>
        <v>0</v>
      </c>
      <c r="T61" s="8">
        <f aca="true" t="shared" si="27" ref="T61:T66">IF(E61="no",G61,0)</f>
        <v>22375</v>
      </c>
    </row>
    <row r="62" spans="6:20" ht="12.75">
      <c r="F62" s="2"/>
      <c r="G62" s="10"/>
      <c r="H62" s="19"/>
      <c r="I62" s="12"/>
      <c r="J62" s="10"/>
      <c r="K62" s="174"/>
      <c r="L62" s="41"/>
      <c r="M62" s="32">
        <f t="shared" si="21"/>
        <v>0</v>
      </c>
      <c r="N62" s="38">
        <f t="shared" si="22"/>
        <v>0</v>
      </c>
      <c r="O62" s="32">
        <f t="shared" si="23"/>
        <v>0</v>
      </c>
      <c r="P62" s="38">
        <f t="shared" si="24"/>
        <v>0</v>
      </c>
      <c r="Q62" s="32">
        <f t="shared" si="25"/>
        <v>0</v>
      </c>
      <c r="R62" s="71"/>
      <c r="S62" s="8">
        <f t="shared" si="26"/>
        <v>0</v>
      </c>
      <c r="T62" s="8">
        <f t="shared" si="27"/>
        <v>0</v>
      </c>
    </row>
    <row r="63" spans="6:20" ht="12.75">
      <c r="F63" s="2"/>
      <c r="G63" s="11"/>
      <c r="H63" s="19"/>
      <c r="I63" s="12"/>
      <c r="J63" s="10"/>
      <c r="K63" s="174"/>
      <c r="L63" s="41"/>
      <c r="M63" s="32">
        <f t="shared" si="21"/>
        <v>0</v>
      </c>
      <c r="N63" s="38">
        <f t="shared" si="22"/>
        <v>0</v>
      </c>
      <c r="O63" s="32">
        <f t="shared" si="23"/>
        <v>0</v>
      </c>
      <c r="P63" s="38">
        <f t="shared" si="24"/>
        <v>0</v>
      </c>
      <c r="Q63" s="32">
        <f t="shared" si="25"/>
        <v>0</v>
      </c>
      <c r="R63" s="71"/>
      <c r="S63" s="8">
        <f t="shared" si="26"/>
        <v>0</v>
      </c>
      <c r="T63" s="8">
        <f t="shared" si="27"/>
        <v>0</v>
      </c>
    </row>
    <row r="64" spans="7:20" ht="12.75">
      <c r="G64" s="12"/>
      <c r="H64" s="19"/>
      <c r="I64" s="12"/>
      <c r="J64" s="10"/>
      <c r="K64" s="174"/>
      <c r="L64" s="41"/>
      <c r="M64" s="32">
        <f t="shared" si="21"/>
        <v>0</v>
      </c>
      <c r="N64" s="38">
        <f t="shared" si="22"/>
        <v>0</v>
      </c>
      <c r="O64" s="32">
        <f t="shared" si="23"/>
        <v>0</v>
      </c>
      <c r="P64" s="38">
        <f t="shared" si="24"/>
        <v>0</v>
      </c>
      <c r="Q64" s="32">
        <f t="shared" si="25"/>
        <v>0</v>
      </c>
      <c r="R64" s="71"/>
      <c r="S64" s="8">
        <f t="shared" si="26"/>
        <v>0</v>
      </c>
      <c r="T64" s="8">
        <f t="shared" si="27"/>
        <v>0</v>
      </c>
    </row>
    <row r="65" spans="7:20" ht="12.75">
      <c r="G65" s="12"/>
      <c r="H65" s="19"/>
      <c r="I65" s="12"/>
      <c r="J65" s="10"/>
      <c r="K65" s="174"/>
      <c r="L65" s="41"/>
      <c r="M65" s="32">
        <f t="shared" si="21"/>
        <v>0</v>
      </c>
      <c r="N65" s="38">
        <f t="shared" si="22"/>
        <v>0</v>
      </c>
      <c r="O65" s="32">
        <f t="shared" si="23"/>
        <v>0</v>
      </c>
      <c r="P65" s="38">
        <f t="shared" si="24"/>
        <v>0</v>
      </c>
      <c r="Q65" s="32">
        <f t="shared" si="25"/>
        <v>0</v>
      </c>
      <c r="R65" s="71"/>
      <c r="S65" s="8">
        <f t="shared" si="26"/>
        <v>0</v>
      </c>
      <c r="T65" s="8">
        <f t="shared" si="27"/>
        <v>0</v>
      </c>
    </row>
    <row r="66" spans="7:20" ht="12.75">
      <c r="G66" s="12"/>
      <c r="H66" s="19"/>
      <c r="I66" s="12"/>
      <c r="J66" s="10"/>
      <c r="K66" s="174"/>
      <c r="L66" s="41"/>
      <c r="M66" s="32">
        <f t="shared" si="21"/>
        <v>0</v>
      </c>
      <c r="N66" s="38">
        <f t="shared" si="22"/>
        <v>0</v>
      </c>
      <c r="O66" s="32">
        <f t="shared" si="23"/>
        <v>0</v>
      </c>
      <c r="P66" s="38">
        <f t="shared" si="24"/>
        <v>0</v>
      </c>
      <c r="Q66" s="32">
        <f t="shared" si="25"/>
        <v>0</v>
      </c>
      <c r="R66" s="71"/>
      <c r="S66" s="8">
        <f t="shared" si="26"/>
        <v>0</v>
      </c>
      <c r="T66" s="8">
        <f t="shared" si="27"/>
        <v>0</v>
      </c>
    </row>
    <row r="67" spans="7:20" ht="12.75">
      <c r="G67" s="12"/>
      <c r="H67" s="19"/>
      <c r="I67" s="12"/>
      <c r="J67" s="10"/>
      <c r="K67" s="174"/>
      <c r="L67" s="41"/>
      <c r="M67" s="32">
        <f t="shared" si="14"/>
        <v>0</v>
      </c>
      <c r="N67" s="38">
        <f t="shared" si="15"/>
        <v>0</v>
      </c>
      <c r="O67" s="32">
        <f t="shared" si="16"/>
        <v>0</v>
      </c>
      <c r="P67" s="38">
        <f t="shared" si="17"/>
        <v>0</v>
      </c>
      <c r="Q67" s="32">
        <f t="shared" si="18"/>
        <v>0</v>
      </c>
      <c r="R67" s="71"/>
      <c r="S67" s="8">
        <f t="shared" si="19"/>
        <v>0</v>
      </c>
      <c r="T67" s="8">
        <f t="shared" si="20"/>
        <v>0</v>
      </c>
    </row>
    <row r="68" spans="3:20" ht="13.5" thickBot="1">
      <c r="C68" s="14" t="s">
        <v>66</v>
      </c>
      <c r="G68" s="24"/>
      <c r="H68" s="25"/>
      <c r="I68" s="24"/>
      <c r="J68" s="26"/>
      <c r="K68" s="174"/>
      <c r="L68" s="41"/>
      <c r="M68" s="32">
        <f t="shared" si="14"/>
        <v>0</v>
      </c>
      <c r="N68" s="38">
        <f t="shared" si="15"/>
        <v>0</v>
      </c>
      <c r="O68" s="32">
        <f t="shared" si="16"/>
        <v>0</v>
      </c>
      <c r="P68" s="38">
        <f t="shared" si="17"/>
        <v>0</v>
      </c>
      <c r="Q68" s="32">
        <f t="shared" si="18"/>
        <v>0</v>
      </c>
      <c r="R68" s="71"/>
      <c r="S68" s="8">
        <f t="shared" si="19"/>
        <v>0</v>
      </c>
      <c r="T68" s="8">
        <f t="shared" si="20"/>
        <v>0</v>
      </c>
    </row>
    <row r="69" spans="3:20" ht="13.5" thickTop="1">
      <c r="C69" s="14"/>
      <c r="E69" s="133" t="s">
        <v>15</v>
      </c>
      <c r="F69" s="18" t="str">
        <f>A48</f>
        <v>Milestone # 2: Patient Centered Medical Home </v>
      </c>
      <c r="G69" s="12">
        <f>SUM(G49:G68)</f>
        <v>139073</v>
      </c>
      <c r="H69" s="19">
        <f>SUM(H49:H68)</f>
        <v>29133</v>
      </c>
      <c r="I69" s="12">
        <f>SUM(I49:I68)</f>
        <v>0</v>
      </c>
      <c r="J69" s="10">
        <f>SUM(J49:J68)</f>
        <v>0</v>
      </c>
      <c r="K69" s="174"/>
      <c r="L69" s="41"/>
      <c r="M69" s="32">
        <f t="shared" si="14"/>
        <v>0</v>
      </c>
      <c r="N69" s="38">
        <f t="shared" si="15"/>
        <v>0</v>
      </c>
      <c r="O69" s="32">
        <f t="shared" si="16"/>
        <v>0</v>
      </c>
      <c r="P69" s="38">
        <f t="shared" si="17"/>
        <v>0</v>
      </c>
      <c r="Q69" s="32">
        <f t="shared" si="18"/>
        <v>0</v>
      </c>
      <c r="R69" s="71"/>
      <c r="S69" s="8">
        <f t="shared" si="19"/>
        <v>0</v>
      </c>
      <c r="T69" s="8">
        <f t="shared" si="20"/>
        <v>0</v>
      </c>
    </row>
    <row r="70" spans="3:20" ht="12.75">
      <c r="C70" s="14"/>
      <c r="G70" s="12"/>
      <c r="H70" s="19"/>
      <c r="I70" s="12"/>
      <c r="J70" s="10"/>
      <c r="K70" s="174"/>
      <c r="L70" s="41"/>
      <c r="M70" s="32">
        <f t="shared" si="14"/>
        <v>0</v>
      </c>
      <c r="N70" s="38">
        <f t="shared" si="15"/>
        <v>0</v>
      </c>
      <c r="O70" s="32">
        <f t="shared" si="16"/>
        <v>0</v>
      </c>
      <c r="P70" s="38">
        <f t="shared" si="17"/>
        <v>0</v>
      </c>
      <c r="Q70" s="32">
        <f t="shared" si="18"/>
        <v>0</v>
      </c>
      <c r="R70" s="71"/>
      <c r="S70" s="8">
        <f t="shared" si="19"/>
        <v>0</v>
      </c>
      <c r="T70" s="8">
        <f t="shared" si="20"/>
        <v>0</v>
      </c>
    </row>
    <row r="71" spans="7:20" ht="12.75">
      <c r="G71" s="12"/>
      <c r="H71" s="19"/>
      <c r="I71" s="12"/>
      <c r="J71" s="10"/>
      <c r="K71" s="174"/>
      <c r="L71" s="41"/>
      <c r="M71" s="32">
        <f t="shared" si="14"/>
        <v>0</v>
      </c>
      <c r="N71" s="38">
        <f t="shared" si="15"/>
        <v>0</v>
      </c>
      <c r="O71" s="32">
        <f t="shared" si="16"/>
        <v>0</v>
      </c>
      <c r="P71" s="38">
        <f t="shared" si="17"/>
        <v>0</v>
      </c>
      <c r="Q71" s="32">
        <f t="shared" si="18"/>
        <v>0</v>
      </c>
      <c r="R71" s="71"/>
      <c r="S71" s="8">
        <f t="shared" si="19"/>
        <v>0</v>
      </c>
      <c r="T71" s="8">
        <f t="shared" si="20"/>
        <v>0</v>
      </c>
    </row>
    <row r="72" spans="1:20" ht="12.75">
      <c r="A72" s="7" t="s">
        <v>363</v>
      </c>
      <c r="D72" s="157"/>
      <c r="F72" s="145"/>
      <c r="G72" s="12"/>
      <c r="H72" s="19"/>
      <c r="I72" s="12"/>
      <c r="J72" s="10"/>
      <c r="K72" s="174"/>
      <c r="L72" s="41"/>
      <c r="M72" s="32">
        <f t="shared" si="14"/>
        <v>0</v>
      </c>
      <c r="N72" s="38">
        <f t="shared" si="15"/>
        <v>0</v>
      </c>
      <c r="O72" s="32">
        <f t="shared" si="16"/>
        <v>0</v>
      </c>
      <c r="P72" s="38">
        <f t="shared" si="17"/>
        <v>0</v>
      </c>
      <c r="Q72" s="32">
        <f t="shared" si="18"/>
        <v>0</v>
      </c>
      <c r="R72" s="71"/>
      <c r="S72" s="8">
        <f t="shared" si="19"/>
        <v>0</v>
      </c>
      <c r="T72" s="8">
        <f t="shared" si="20"/>
        <v>0</v>
      </c>
    </row>
    <row r="73" spans="3:20" ht="12.75">
      <c r="C73" t="s">
        <v>63</v>
      </c>
      <c r="D73" s="157" t="s">
        <v>25</v>
      </c>
      <c r="E73" s="44" t="s">
        <v>54</v>
      </c>
      <c r="F73" s="265" t="s">
        <v>527</v>
      </c>
      <c r="G73" s="12">
        <v>36048</v>
      </c>
      <c r="H73" s="19"/>
      <c r="I73" s="12">
        <v>275763.08925</v>
      </c>
      <c r="J73" s="10"/>
      <c r="K73" s="19"/>
      <c r="L73" s="41"/>
      <c r="M73" s="32">
        <f>IF(D73="Personnel",G73,0)</f>
        <v>36048</v>
      </c>
      <c r="N73" s="38">
        <f>IF(D73="Hardware",G73,0)</f>
        <v>0</v>
      </c>
      <c r="O73" s="32">
        <f>IF(D73="software",G73,0)</f>
        <v>0</v>
      </c>
      <c r="P73" s="38">
        <f>IF(D73="contractual services",G73,0)</f>
        <v>0</v>
      </c>
      <c r="Q73" s="32">
        <f>IF(D73="Other NPS",G73,0)</f>
        <v>0</v>
      </c>
      <c r="R73" s="71"/>
      <c r="S73" s="8">
        <f>IF(E73="yes",G73,0)</f>
        <v>0</v>
      </c>
      <c r="T73" s="8">
        <f>IF(E73="no",G73,0)</f>
        <v>36048</v>
      </c>
    </row>
    <row r="74" spans="7:20" ht="12.75">
      <c r="G74" s="12"/>
      <c r="H74" s="19"/>
      <c r="I74" s="12"/>
      <c r="J74" s="10"/>
      <c r="K74" s="174"/>
      <c r="L74" s="41"/>
      <c r="M74" s="32">
        <f t="shared" si="14"/>
        <v>0</v>
      </c>
      <c r="N74" s="38">
        <f t="shared" si="15"/>
        <v>0</v>
      </c>
      <c r="O74" s="32">
        <f t="shared" si="16"/>
        <v>0</v>
      </c>
      <c r="P74" s="38">
        <f t="shared" si="17"/>
        <v>0</v>
      </c>
      <c r="Q74" s="32">
        <f t="shared" si="18"/>
        <v>0</v>
      </c>
      <c r="R74" s="71"/>
      <c r="S74" s="8">
        <f t="shared" si="19"/>
        <v>0</v>
      </c>
      <c r="T74" s="8">
        <f t="shared" si="20"/>
        <v>0</v>
      </c>
    </row>
    <row r="75" spans="7:20" ht="12.75">
      <c r="G75" s="12"/>
      <c r="H75" s="19"/>
      <c r="I75" s="12"/>
      <c r="J75" s="10"/>
      <c r="K75" s="174"/>
      <c r="L75" s="41"/>
      <c r="M75" s="32">
        <f t="shared" si="14"/>
        <v>0</v>
      </c>
      <c r="N75" s="38">
        <f t="shared" si="15"/>
        <v>0</v>
      </c>
      <c r="O75" s="32">
        <f t="shared" si="16"/>
        <v>0</v>
      </c>
      <c r="P75" s="38">
        <f t="shared" si="17"/>
        <v>0</v>
      </c>
      <c r="Q75" s="32">
        <f t="shared" si="18"/>
        <v>0</v>
      </c>
      <c r="R75" s="71"/>
      <c r="S75" s="8">
        <f t="shared" si="19"/>
        <v>0</v>
      </c>
      <c r="T75" s="8">
        <f t="shared" si="20"/>
        <v>0</v>
      </c>
    </row>
    <row r="76" spans="7:20" ht="12.75">
      <c r="G76" s="12"/>
      <c r="H76" s="19"/>
      <c r="I76" s="12"/>
      <c r="J76" s="10"/>
      <c r="K76" s="174"/>
      <c r="L76" s="41"/>
      <c r="M76" s="32">
        <f t="shared" si="14"/>
        <v>0</v>
      </c>
      <c r="N76" s="38">
        <f t="shared" si="15"/>
        <v>0</v>
      </c>
      <c r="O76" s="32">
        <f t="shared" si="16"/>
        <v>0</v>
      </c>
      <c r="P76" s="38">
        <f t="shared" si="17"/>
        <v>0</v>
      </c>
      <c r="Q76" s="32">
        <f t="shared" si="18"/>
        <v>0</v>
      </c>
      <c r="R76" s="71"/>
      <c r="S76" s="8">
        <f t="shared" si="19"/>
        <v>0</v>
      </c>
      <c r="T76" s="8">
        <f t="shared" si="20"/>
        <v>0</v>
      </c>
    </row>
    <row r="77" spans="7:20" ht="12.75">
      <c r="G77" s="12"/>
      <c r="H77" s="19"/>
      <c r="I77" s="12"/>
      <c r="J77" s="10"/>
      <c r="K77" s="174"/>
      <c r="L77" s="41"/>
      <c r="M77" s="32">
        <f t="shared" si="14"/>
        <v>0</v>
      </c>
      <c r="N77" s="38">
        <f t="shared" si="15"/>
        <v>0</v>
      </c>
      <c r="O77" s="32">
        <f t="shared" si="16"/>
        <v>0</v>
      </c>
      <c r="P77" s="38">
        <f t="shared" si="17"/>
        <v>0</v>
      </c>
      <c r="Q77" s="32">
        <f t="shared" si="18"/>
        <v>0</v>
      </c>
      <c r="R77" s="71"/>
      <c r="S77" s="8">
        <f t="shared" si="19"/>
        <v>0</v>
      </c>
      <c r="T77" s="8">
        <f t="shared" si="20"/>
        <v>0</v>
      </c>
    </row>
    <row r="78" spans="3:20" ht="13.5" thickBot="1">
      <c r="C78" s="14" t="s">
        <v>66</v>
      </c>
      <c r="G78" s="24"/>
      <c r="H78" s="25"/>
      <c r="I78" s="24"/>
      <c r="J78" s="26"/>
      <c r="K78" s="174"/>
      <c r="L78" s="41"/>
      <c r="M78" s="32">
        <f t="shared" si="14"/>
        <v>0</v>
      </c>
      <c r="N78" s="38">
        <f t="shared" si="15"/>
        <v>0</v>
      </c>
      <c r="O78" s="32">
        <f t="shared" si="16"/>
        <v>0</v>
      </c>
      <c r="P78" s="38">
        <f t="shared" si="17"/>
        <v>0</v>
      </c>
      <c r="Q78" s="32">
        <f t="shared" si="18"/>
        <v>0</v>
      </c>
      <c r="R78" s="71"/>
      <c r="S78" s="8">
        <f t="shared" si="19"/>
        <v>0</v>
      </c>
      <c r="T78" s="8">
        <f t="shared" si="20"/>
        <v>0</v>
      </c>
    </row>
    <row r="79" spans="5:20" ht="13.5" thickTop="1">
      <c r="E79" s="133" t="s">
        <v>15</v>
      </c>
      <c r="F79" s="18" t="str">
        <f>A72</f>
        <v>Milestone # 3 Electronic Medical Records</v>
      </c>
      <c r="G79" s="12">
        <f>SUM(G73:G78)</f>
        <v>36048</v>
      </c>
      <c r="H79" s="19">
        <f>SUM(H73:H78)</f>
        <v>0</v>
      </c>
      <c r="I79" s="12">
        <f>SUM(I73:I78)</f>
        <v>275763.08925</v>
      </c>
      <c r="J79" s="10">
        <f>SUM(J73:J78)</f>
        <v>0</v>
      </c>
      <c r="K79" s="174"/>
      <c r="L79" s="41"/>
      <c r="M79" s="32">
        <f t="shared" si="14"/>
        <v>0</v>
      </c>
      <c r="N79" s="38">
        <f t="shared" si="15"/>
        <v>0</v>
      </c>
      <c r="O79" s="32">
        <f t="shared" si="16"/>
        <v>0</v>
      </c>
      <c r="P79" s="38">
        <f t="shared" si="17"/>
        <v>0</v>
      </c>
      <c r="Q79" s="32">
        <f t="shared" si="18"/>
        <v>0</v>
      </c>
      <c r="R79" s="71"/>
      <c r="S79" s="8">
        <f t="shared" si="19"/>
        <v>0</v>
      </c>
      <c r="T79" s="8">
        <f t="shared" si="20"/>
        <v>0</v>
      </c>
    </row>
    <row r="80" spans="7:20" ht="12.75">
      <c r="G80" s="12"/>
      <c r="H80" s="19"/>
      <c r="I80" s="12"/>
      <c r="J80" s="10"/>
      <c r="K80" s="174"/>
      <c r="L80" s="41"/>
      <c r="M80" s="32">
        <f t="shared" si="14"/>
        <v>0</v>
      </c>
      <c r="N80" s="38">
        <f t="shared" si="15"/>
        <v>0</v>
      </c>
      <c r="O80" s="32">
        <f t="shared" si="16"/>
        <v>0</v>
      </c>
      <c r="P80" s="38">
        <f t="shared" si="17"/>
        <v>0</v>
      </c>
      <c r="Q80" s="32">
        <f t="shared" si="18"/>
        <v>0</v>
      </c>
      <c r="R80" s="71"/>
      <c r="S80" s="8">
        <f t="shared" si="19"/>
        <v>0</v>
      </c>
      <c r="T80" s="8">
        <f t="shared" si="20"/>
        <v>0</v>
      </c>
    </row>
    <row r="81" spans="7:20" ht="12.75">
      <c r="G81" s="12"/>
      <c r="H81" s="19"/>
      <c r="I81" s="12"/>
      <c r="J81" s="10"/>
      <c r="K81" s="174"/>
      <c r="L81" s="41"/>
      <c r="M81" s="32">
        <f t="shared" si="14"/>
        <v>0</v>
      </c>
      <c r="N81" s="38">
        <f t="shared" si="15"/>
        <v>0</v>
      </c>
      <c r="O81" s="32">
        <f t="shared" si="16"/>
        <v>0</v>
      </c>
      <c r="P81" s="38">
        <f t="shared" si="17"/>
        <v>0</v>
      </c>
      <c r="Q81" s="32">
        <f t="shared" si="18"/>
        <v>0</v>
      </c>
      <c r="R81" s="71"/>
      <c r="S81" s="8">
        <f t="shared" si="19"/>
        <v>0</v>
      </c>
      <c r="T81" s="8">
        <f t="shared" si="20"/>
        <v>0</v>
      </c>
    </row>
    <row r="82" spans="7:20" ht="12.75">
      <c r="G82" s="12"/>
      <c r="H82" s="19"/>
      <c r="I82" s="12"/>
      <c r="J82" s="10"/>
      <c r="K82" s="174"/>
      <c r="L82" s="41"/>
      <c r="M82" s="32">
        <f t="shared" si="14"/>
        <v>0</v>
      </c>
      <c r="N82" s="38">
        <f t="shared" si="15"/>
        <v>0</v>
      </c>
      <c r="O82" s="32">
        <f t="shared" si="16"/>
        <v>0</v>
      </c>
      <c r="P82" s="38">
        <f t="shared" si="17"/>
        <v>0</v>
      </c>
      <c r="Q82" s="32">
        <f t="shared" si="18"/>
        <v>0</v>
      </c>
      <c r="R82" s="71"/>
      <c r="S82" s="8">
        <f t="shared" si="19"/>
        <v>0</v>
      </c>
      <c r="T82" s="8">
        <f t="shared" si="20"/>
        <v>0</v>
      </c>
    </row>
    <row r="83" spans="1:20" ht="18" customHeight="1">
      <c r="A83" s="7" t="s">
        <v>441</v>
      </c>
      <c r="D83" s="157"/>
      <c r="F83" s="145"/>
      <c r="G83" s="12"/>
      <c r="H83" s="19"/>
      <c r="I83" s="12"/>
      <c r="J83" s="10"/>
      <c r="K83" s="19"/>
      <c r="L83" s="41"/>
      <c r="M83" s="32">
        <f t="shared" si="14"/>
        <v>0</v>
      </c>
      <c r="N83" s="38">
        <f t="shared" si="15"/>
        <v>0</v>
      </c>
      <c r="O83" s="32">
        <f t="shared" si="16"/>
        <v>0</v>
      </c>
      <c r="P83" s="38">
        <f t="shared" si="17"/>
        <v>0</v>
      </c>
      <c r="Q83" s="32">
        <f t="shared" si="18"/>
        <v>0</v>
      </c>
      <c r="R83" s="71"/>
      <c r="S83" s="8">
        <f t="shared" si="19"/>
        <v>0</v>
      </c>
      <c r="T83" s="8">
        <f t="shared" si="20"/>
        <v>0</v>
      </c>
    </row>
    <row r="84" spans="2:20" ht="12.75">
      <c r="B84" t="s">
        <v>204</v>
      </c>
      <c r="D84" s="157"/>
      <c r="F84" s="153" t="s">
        <v>154</v>
      </c>
      <c r="G84" s="12"/>
      <c r="H84" s="19"/>
      <c r="I84" s="12"/>
      <c r="J84" s="10"/>
      <c r="K84" s="174"/>
      <c r="L84" s="41"/>
      <c r="M84" s="32">
        <f t="shared" si="14"/>
        <v>0</v>
      </c>
      <c r="N84" s="38">
        <f t="shared" si="15"/>
        <v>0</v>
      </c>
      <c r="O84" s="32">
        <f t="shared" si="16"/>
        <v>0</v>
      </c>
      <c r="P84" s="38">
        <f t="shared" si="17"/>
        <v>0</v>
      </c>
      <c r="Q84" s="32">
        <f t="shared" si="18"/>
        <v>0</v>
      </c>
      <c r="R84" s="71"/>
      <c r="S84" s="8">
        <f t="shared" si="19"/>
        <v>0</v>
      </c>
      <c r="T84" s="8">
        <f t="shared" si="20"/>
        <v>0</v>
      </c>
    </row>
    <row r="85" spans="3:20" ht="25.5">
      <c r="C85" t="s">
        <v>63</v>
      </c>
      <c r="D85" s="157" t="s">
        <v>25</v>
      </c>
      <c r="E85" s="44" t="s">
        <v>54</v>
      </c>
      <c r="F85" s="145" t="s">
        <v>272</v>
      </c>
      <c r="G85" s="143">
        <v>2500</v>
      </c>
      <c r="H85" s="19">
        <v>21509.638888888887</v>
      </c>
      <c r="I85" s="12"/>
      <c r="J85" s="10"/>
      <c r="K85" s="174"/>
      <c r="L85" s="41"/>
      <c r="M85" s="32">
        <f t="shared" si="14"/>
        <v>2500</v>
      </c>
      <c r="N85" s="38">
        <f t="shared" si="15"/>
        <v>0</v>
      </c>
      <c r="O85" s="32">
        <f t="shared" si="16"/>
        <v>0</v>
      </c>
      <c r="P85" s="38">
        <f t="shared" si="17"/>
        <v>0</v>
      </c>
      <c r="Q85" s="32">
        <f t="shared" si="18"/>
        <v>0</v>
      </c>
      <c r="R85" s="71"/>
      <c r="S85" s="8">
        <f t="shared" si="19"/>
        <v>0</v>
      </c>
      <c r="T85" s="8">
        <f t="shared" si="20"/>
        <v>2500</v>
      </c>
    </row>
    <row r="86" spans="7:20" ht="12.75">
      <c r="G86" s="12"/>
      <c r="H86" s="19"/>
      <c r="I86" s="12"/>
      <c r="J86" s="10"/>
      <c r="K86" s="174"/>
      <c r="L86" s="41"/>
      <c r="M86" s="32">
        <f t="shared" si="14"/>
        <v>0</v>
      </c>
      <c r="N86" s="38">
        <f t="shared" si="15"/>
        <v>0</v>
      </c>
      <c r="O86" s="32">
        <f t="shared" si="16"/>
        <v>0</v>
      </c>
      <c r="P86" s="38">
        <f t="shared" si="17"/>
        <v>0</v>
      </c>
      <c r="Q86" s="32">
        <f t="shared" si="18"/>
        <v>0</v>
      </c>
      <c r="R86" s="71"/>
      <c r="S86" s="8">
        <f t="shared" si="19"/>
        <v>0</v>
      </c>
      <c r="T86" s="8">
        <f t="shared" si="20"/>
        <v>0</v>
      </c>
    </row>
    <row r="87" spans="7:20" ht="12.75">
      <c r="G87" s="12"/>
      <c r="H87" s="19"/>
      <c r="I87" s="12"/>
      <c r="J87" s="10"/>
      <c r="K87" s="174"/>
      <c r="L87" s="41"/>
      <c r="M87" s="32">
        <f t="shared" si="14"/>
        <v>0</v>
      </c>
      <c r="N87" s="38">
        <f t="shared" si="15"/>
        <v>0</v>
      </c>
      <c r="O87" s="32">
        <f t="shared" si="16"/>
        <v>0</v>
      </c>
      <c r="P87" s="38">
        <f t="shared" si="17"/>
        <v>0</v>
      </c>
      <c r="Q87" s="32">
        <f t="shared" si="18"/>
        <v>0</v>
      </c>
      <c r="R87" s="71"/>
      <c r="S87" s="8">
        <f t="shared" si="19"/>
        <v>0</v>
      </c>
      <c r="T87" s="8">
        <f t="shared" si="20"/>
        <v>0</v>
      </c>
    </row>
    <row r="88" spans="7:20" ht="12.75">
      <c r="G88" s="12"/>
      <c r="H88" s="19"/>
      <c r="I88" s="12"/>
      <c r="J88" s="10"/>
      <c r="K88" s="174"/>
      <c r="L88" s="41"/>
      <c r="M88" s="32">
        <f t="shared" si="14"/>
        <v>0</v>
      </c>
      <c r="N88" s="38">
        <f t="shared" si="15"/>
        <v>0</v>
      </c>
      <c r="O88" s="32">
        <f t="shared" si="16"/>
        <v>0</v>
      </c>
      <c r="P88" s="38">
        <f t="shared" si="17"/>
        <v>0</v>
      </c>
      <c r="Q88" s="32">
        <f t="shared" si="18"/>
        <v>0</v>
      </c>
      <c r="R88" s="71"/>
      <c r="S88" s="8">
        <f t="shared" si="19"/>
        <v>0</v>
      </c>
      <c r="T88" s="8">
        <f t="shared" si="20"/>
        <v>0</v>
      </c>
    </row>
    <row r="89" spans="7:20" ht="12.75">
      <c r="G89" s="12"/>
      <c r="H89" s="19"/>
      <c r="I89" s="12"/>
      <c r="J89" s="10"/>
      <c r="K89" s="174"/>
      <c r="L89" s="41"/>
      <c r="M89" s="32">
        <f t="shared" si="14"/>
        <v>0</v>
      </c>
      <c r="N89" s="38">
        <f t="shared" si="15"/>
        <v>0</v>
      </c>
      <c r="O89" s="32">
        <f t="shared" si="16"/>
        <v>0</v>
      </c>
      <c r="P89" s="38">
        <f t="shared" si="17"/>
        <v>0</v>
      </c>
      <c r="Q89" s="32">
        <f t="shared" si="18"/>
        <v>0</v>
      </c>
      <c r="R89" s="71"/>
      <c r="S89" s="8">
        <f t="shared" si="19"/>
        <v>0</v>
      </c>
      <c r="T89" s="8">
        <f t="shared" si="20"/>
        <v>0</v>
      </c>
    </row>
    <row r="90" spans="7:20" ht="12.75">
      <c r="G90" s="12"/>
      <c r="H90" s="19"/>
      <c r="I90" s="12"/>
      <c r="J90" s="10"/>
      <c r="K90" s="174"/>
      <c r="L90" s="41"/>
      <c r="M90" s="32">
        <f t="shared" si="14"/>
        <v>0</v>
      </c>
      <c r="N90" s="38">
        <f t="shared" si="15"/>
        <v>0</v>
      </c>
      <c r="O90" s="32">
        <f t="shared" si="16"/>
        <v>0</v>
      </c>
      <c r="P90" s="38">
        <f t="shared" si="17"/>
        <v>0</v>
      </c>
      <c r="Q90" s="32">
        <f t="shared" si="18"/>
        <v>0</v>
      </c>
      <c r="R90" s="71"/>
      <c r="S90" s="8">
        <f t="shared" si="19"/>
        <v>0</v>
      </c>
      <c r="T90" s="8">
        <f t="shared" si="20"/>
        <v>0</v>
      </c>
    </row>
    <row r="91" spans="3:20" ht="13.5" thickBot="1">
      <c r="C91" s="14" t="s">
        <v>66</v>
      </c>
      <c r="G91" s="24"/>
      <c r="H91" s="25"/>
      <c r="I91" s="24"/>
      <c r="J91" s="26"/>
      <c r="K91" s="174"/>
      <c r="L91" s="41"/>
      <c r="M91" s="32">
        <f t="shared" si="14"/>
        <v>0</v>
      </c>
      <c r="N91" s="38">
        <f t="shared" si="15"/>
        <v>0</v>
      </c>
      <c r="O91" s="32">
        <f t="shared" si="16"/>
        <v>0</v>
      </c>
      <c r="P91" s="38">
        <f t="shared" si="17"/>
        <v>0</v>
      </c>
      <c r="Q91" s="32">
        <f t="shared" si="18"/>
        <v>0</v>
      </c>
      <c r="R91" s="71"/>
      <c r="S91" s="8">
        <f t="shared" si="19"/>
        <v>0</v>
      </c>
      <c r="T91" s="8">
        <f t="shared" si="20"/>
        <v>0</v>
      </c>
    </row>
    <row r="92" spans="5:20" ht="13.5" thickTop="1">
      <c r="E92" s="133" t="s">
        <v>15</v>
      </c>
      <c r="F92" s="18" t="s">
        <v>48</v>
      </c>
      <c r="G92" s="12">
        <f>SUM(G83:G91)</f>
        <v>2500</v>
      </c>
      <c r="H92" s="12">
        <f>SUM(H83:H91)</f>
        <v>21509.638888888887</v>
      </c>
      <c r="I92" s="12">
        <f>SUM(I83:I91)</f>
        <v>0</v>
      </c>
      <c r="J92" s="12">
        <f>SUM(J83:J91)</f>
        <v>0</v>
      </c>
      <c r="K92" s="174"/>
      <c r="L92" s="41"/>
      <c r="M92" s="32">
        <f t="shared" si="14"/>
        <v>0</v>
      </c>
      <c r="N92" s="38">
        <f t="shared" si="15"/>
        <v>0</v>
      </c>
      <c r="O92" s="32">
        <f t="shared" si="16"/>
        <v>0</v>
      </c>
      <c r="P92" s="38">
        <f t="shared" si="17"/>
        <v>0</v>
      </c>
      <c r="Q92" s="32">
        <f t="shared" si="18"/>
        <v>0</v>
      </c>
      <c r="R92" s="71"/>
      <c r="S92" s="8">
        <f t="shared" si="19"/>
        <v>0</v>
      </c>
      <c r="T92" s="8">
        <f t="shared" si="20"/>
        <v>0</v>
      </c>
    </row>
    <row r="93" spans="7:20" ht="12.75">
      <c r="G93" s="12"/>
      <c r="H93" s="19"/>
      <c r="I93" s="12"/>
      <c r="J93" s="10"/>
      <c r="K93" s="174"/>
      <c r="L93" s="41"/>
      <c r="M93" s="32">
        <f t="shared" si="14"/>
        <v>0</v>
      </c>
      <c r="N93" s="38">
        <f t="shared" si="15"/>
        <v>0</v>
      </c>
      <c r="O93" s="32">
        <f t="shared" si="16"/>
        <v>0</v>
      </c>
      <c r="P93" s="38">
        <f t="shared" si="17"/>
        <v>0</v>
      </c>
      <c r="Q93" s="32">
        <f t="shared" si="18"/>
        <v>0</v>
      </c>
      <c r="R93" s="71"/>
      <c r="S93" s="8">
        <f t="shared" si="19"/>
        <v>0</v>
      </c>
      <c r="T93" s="8">
        <f t="shared" si="20"/>
        <v>0</v>
      </c>
    </row>
    <row r="94" spans="7:20" ht="12.75">
      <c r="G94" s="12"/>
      <c r="H94" s="19"/>
      <c r="I94" s="12"/>
      <c r="J94" s="10"/>
      <c r="K94" s="174"/>
      <c r="L94" s="41"/>
      <c r="M94" s="32">
        <f t="shared" si="14"/>
        <v>0</v>
      </c>
      <c r="N94" s="38">
        <f t="shared" si="15"/>
        <v>0</v>
      </c>
      <c r="O94" s="32">
        <f t="shared" si="16"/>
        <v>0</v>
      </c>
      <c r="P94" s="38">
        <f t="shared" si="17"/>
        <v>0</v>
      </c>
      <c r="Q94" s="32">
        <f t="shared" si="18"/>
        <v>0</v>
      </c>
      <c r="R94" s="71"/>
      <c r="S94" s="8">
        <f t="shared" si="19"/>
        <v>0</v>
      </c>
      <c r="T94" s="8">
        <f t="shared" si="20"/>
        <v>0</v>
      </c>
    </row>
    <row r="95" spans="1:20" ht="12.75">
      <c r="A95" s="7" t="s">
        <v>442</v>
      </c>
      <c r="D95" s="157"/>
      <c r="F95" s="145"/>
      <c r="G95" s="12"/>
      <c r="H95" s="19"/>
      <c r="I95" s="12"/>
      <c r="J95" s="10"/>
      <c r="K95" s="19"/>
      <c r="L95" s="41"/>
      <c r="M95" s="32">
        <f t="shared" si="14"/>
        <v>0</v>
      </c>
      <c r="N95" s="38">
        <f t="shared" si="15"/>
        <v>0</v>
      </c>
      <c r="O95" s="32">
        <f t="shared" si="16"/>
        <v>0</v>
      </c>
      <c r="P95" s="38">
        <f t="shared" si="17"/>
        <v>0</v>
      </c>
      <c r="Q95" s="32">
        <f t="shared" si="18"/>
        <v>0</v>
      </c>
      <c r="R95" s="71"/>
      <c r="S95" s="8">
        <f t="shared" si="19"/>
        <v>0</v>
      </c>
      <c r="T95" s="8">
        <f t="shared" si="20"/>
        <v>0</v>
      </c>
    </row>
    <row r="96" spans="1:20" ht="12.75">
      <c r="A96" s="7"/>
      <c r="B96" s="7" t="s">
        <v>235</v>
      </c>
      <c r="C96" s="7"/>
      <c r="D96" s="223"/>
      <c r="E96" s="133"/>
      <c r="F96" s="153"/>
      <c r="G96" s="170"/>
      <c r="H96" s="224"/>
      <c r="I96" s="170"/>
      <c r="J96" s="225"/>
      <c r="K96" s="174"/>
      <c r="L96" s="41"/>
      <c r="M96" s="32">
        <f t="shared" si="14"/>
        <v>0</v>
      </c>
      <c r="N96" s="38">
        <f t="shared" si="15"/>
        <v>0</v>
      </c>
      <c r="O96" s="32">
        <f t="shared" si="16"/>
        <v>0</v>
      </c>
      <c r="P96" s="38">
        <f t="shared" si="17"/>
        <v>0</v>
      </c>
      <c r="Q96" s="32">
        <f t="shared" si="18"/>
        <v>0</v>
      </c>
      <c r="R96" s="71"/>
      <c r="S96" s="8">
        <f t="shared" si="19"/>
        <v>0</v>
      </c>
      <c r="T96" s="8">
        <f t="shared" si="20"/>
        <v>0</v>
      </c>
    </row>
    <row r="97" spans="3:20" ht="25.5">
      <c r="C97" t="s">
        <v>63</v>
      </c>
      <c r="D97" s="157" t="s">
        <v>28</v>
      </c>
      <c r="E97" s="44" t="s">
        <v>54</v>
      </c>
      <c r="F97" s="145" t="s">
        <v>2</v>
      </c>
      <c r="G97" s="183">
        <v>28285.7</v>
      </c>
      <c r="H97" s="141">
        <v>5000</v>
      </c>
      <c r="I97" s="12"/>
      <c r="J97" s="10"/>
      <c r="K97" s="174"/>
      <c r="L97" s="41"/>
      <c r="M97" s="32">
        <f t="shared" si="14"/>
        <v>0</v>
      </c>
      <c r="N97" s="38">
        <f t="shared" si="15"/>
        <v>0</v>
      </c>
      <c r="O97" s="32">
        <f t="shared" si="16"/>
        <v>0</v>
      </c>
      <c r="P97" s="38">
        <f t="shared" si="17"/>
        <v>28285.7</v>
      </c>
      <c r="Q97" s="32">
        <f t="shared" si="18"/>
        <v>0</v>
      </c>
      <c r="R97" s="71"/>
      <c r="S97" s="8">
        <f t="shared" si="19"/>
        <v>0</v>
      </c>
      <c r="T97" s="8">
        <f t="shared" si="20"/>
        <v>28285.7</v>
      </c>
    </row>
    <row r="98" spans="1:20" ht="25.5">
      <c r="A98" s="171"/>
      <c r="B98" s="171"/>
      <c r="C98" s="171" t="s">
        <v>63</v>
      </c>
      <c r="D98" s="232" t="s">
        <v>28</v>
      </c>
      <c r="E98" s="172" t="s">
        <v>54</v>
      </c>
      <c r="F98" s="196" t="s">
        <v>343</v>
      </c>
      <c r="G98" s="173">
        <v>4000</v>
      </c>
      <c r="H98" s="171"/>
      <c r="I98" s="173"/>
      <c r="J98" s="197"/>
      <c r="K98" s="174"/>
      <c r="L98" s="41"/>
      <c r="M98" s="32">
        <f t="shared" si="14"/>
        <v>0</v>
      </c>
      <c r="N98" s="38">
        <f t="shared" si="15"/>
        <v>0</v>
      </c>
      <c r="O98" s="32">
        <f t="shared" si="16"/>
        <v>0</v>
      </c>
      <c r="P98" s="38">
        <f t="shared" si="17"/>
        <v>4000</v>
      </c>
      <c r="Q98" s="32">
        <f t="shared" si="18"/>
        <v>0</v>
      </c>
      <c r="R98" s="71"/>
      <c r="S98" s="8">
        <f t="shared" si="19"/>
        <v>0</v>
      </c>
      <c r="T98" s="8">
        <f t="shared" si="20"/>
        <v>4000</v>
      </c>
    </row>
    <row r="99" spans="1:20" ht="25.5">
      <c r="A99" s="171"/>
      <c r="B99" s="171"/>
      <c r="C99" s="171" t="s">
        <v>63</v>
      </c>
      <c r="D99" s="232" t="s">
        <v>28</v>
      </c>
      <c r="E99" s="172" t="s">
        <v>54</v>
      </c>
      <c r="F99" s="196" t="s">
        <v>292</v>
      </c>
      <c r="G99" s="173">
        <v>4000</v>
      </c>
      <c r="H99" s="200"/>
      <c r="I99" s="173"/>
      <c r="J99" s="197"/>
      <c r="K99" s="174"/>
      <c r="L99" s="41"/>
      <c r="M99" s="32">
        <f t="shared" si="14"/>
        <v>0</v>
      </c>
      <c r="N99" s="38">
        <f t="shared" si="15"/>
        <v>0</v>
      </c>
      <c r="O99" s="32">
        <f t="shared" si="16"/>
        <v>0</v>
      </c>
      <c r="P99" s="38">
        <f t="shared" si="17"/>
        <v>4000</v>
      </c>
      <c r="Q99" s="32">
        <f t="shared" si="18"/>
        <v>0</v>
      </c>
      <c r="R99" s="71"/>
      <c r="S99" s="8">
        <f t="shared" si="19"/>
        <v>0</v>
      </c>
      <c r="T99" s="8">
        <f t="shared" si="20"/>
        <v>4000</v>
      </c>
    </row>
    <row r="100" spans="1:20" ht="38.25">
      <c r="A100" s="171"/>
      <c r="B100" s="171"/>
      <c r="C100" s="171" t="s">
        <v>63</v>
      </c>
      <c r="D100" s="232" t="s">
        <v>28</v>
      </c>
      <c r="E100" s="172" t="s">
        <v>54</v>
      </c>
      <c r="F100" s="196" t="s">
        <v>294</v>
      </c>
      <c r="G100" s="173">
        <v>4000</v>
      </c>
      <c r="H100" s="200"/>
      <c r="I100" s="173"/>
      <c r="J100" s="197"/>
      <c r="K100" s="174"/>
      <c r="L100" s="41"/>
      <c r="M100" s="32">
        <f t="shared" si="14"/>
        <v>0</v>
      </c>
      <c r="N100" s="38">
        <f t="shared" si="15"/>
        <v>0</v>
      </c>
      <c r="O100" s="32">
        <f t="shared" si="16"/>
        <v>0</v>
      </c>
      <c r="P100" s="38">
        <f t="shared" si="17"/>
        <v>4000</v>
      </c>
      <c r="Q100" s="32">
        <f t="shared" si="18"/>
        <v>0</v>
      </c>
      <c r="R100" s="71"/>
      <c r="S100" s="8">
        <f t="shared" si="19"/>
        <v>0</v>
      </c>
      <c r="T100" s="8">
        <f t="shared" si="20"/>
        <v>4000</v>
      </c>
    </row>
    <row r="101" spans="1:20" ht="12.75">
      <c r="A101" s="171"/>
      <c r="B101" s="171"/>
      <c r="C101" s="171" t="s">
        <v>63</v>
      </c>
      <c r="D101" s="232" t="s">
        <v>28</v>
      </c>
      <c r="E101" s="172" t="s">
        <v>54</v>
      </c>
      <c r="F101" s="196" t="s">
        <v>443</v>
      </c>
      <c r="G101" s="173">
        <v>6000</v>
      </c>
      <c r="H101" s="200"/>
      <c r="I101" s="173"/>
      <c r="J101" s="197"/>
      <c r="K101" s="174"/>
      <c r="L101" s="41"/>
      <c r="M101" s="32">
        <f t="shared" si="14"/>
        <v>0</v>
      </c>
      <c r="N101" s="38">
        <f t="shared" si="15"/>
        <v>0</v>
      </c>
      <c r="O101" s="32">
        <f t="shared" si="16"/>
        <v>0</v>
      </c>
      <c r="P101" s="38">
        <f t="shared" si="17"/>
        <v>6000</v>
      </c>
      <c r="Q101" s="32">
        <f t="shared" si="18"/>
        <v>0</v>
      </c>
      <c r="R101" s="71"/>
      <c r="S101" s="8">
        <f t="shared" si="19"/>
        <v>0</v>
      </c>
      <c r="T101" s="8">
        <f t="shared" si="20"/>
        <v>6000</v>
      </c>
    </row>
    <row r="102" spans="3:20" s="35" customFormat="1" ht="25.5">
      <c r="C102" s="35" t="s">
        <v>63</v>
      </c>
      <c r="D102" s="208" t="s">
        <v>25</v>
      </c>
      <c r="E102" s="209" t="s">
        <v>54</v>
      </c>
      <c r="F102" s="210" t="s">
        <v>500</v>
      </c>
      <c r="G102" s="143">
        <v>2500</v>
      </c>
      <c r="H102" s="141"/>
      <c r="I102" s="140"/>
      <c r="J102" s="138"/>
      <c r="K102" s="238"/>
      <c r="L102" s="41"/>
      <c r="M102" s="32">
        <f t="shared" si="14"/>
        <v>2500</v>
      </c>
      <c r="N102" s="38">
        <f t="shared" si="15"/>
        <v>0</v>
      </c>
      <c r="O102" s="32">
        <f t="shared" si="16"/>
        <v>0</v>
      </c>
      <c r="P102" s="38">
        <f t="shared" si="17"/>
        <v>0</v>
      </c>
      <c r="Q102" s="32">
        <f t="shared" si="18"/>
        <v>0</v>
      </c>
      <c r="R102" s="71"/>
      <c r="S102" s="8">
        <f t="shared" si="19"/>
        <v>0</v>
      </c>
      <c r="T102" s="8">
        <f t="shared" si="20"/>
        <v>2500</v>
      </c>
    </row>
    <row r="103" spans="1:20" ht="25.5">
      <c r="A103" s="35"/>
      <c r="B103" s="35"/>
      <c r="C103" s="35" t="s">
        <v>63</v>
      </c>
      <c r="D103" s="208" t="s">
        <v>25</v>
      </c>
      <c r="E103" s="209" t="s">
        <v>54</v>
      </c>
      <c r="F103" s="210" t="s">
        <v>293</v>
      </c>
      <c r="G103" s="147">
        <v>400</v>
      </c>
      <c r="H103" s="141"/>
      <c r="I103" s="140"/>
      <c r="J103" s="138"/>
      <c r="K103" s="174"/>
      <c r="L103" s="41"/>
      <c r="M103" s="32">
        <f t="shared" si="14"/>
        <v>400</v>
      </c>
      <c r="N103" s="38">
        <f t="shared" si="15"/>
        <v>0</v>
      </c>
      <c r="O103" s="32">
        <f t="shared" si="16"/>
        <v>0</v>
      </c>
      <c r="P103" s="38">
        <f t="shared" si="17"/>
        <v>0</v>
      </c>
      <c r="Q103" s="32">
        <f t="shared" si="18"/>
        <v>0</v>
      </c>
      <c r="R103" s="71"/>
      <c r="S103" s="8">
        <f t="shared" si="19"/>
        <v>0</v>
      </c>
      <c r="T103" s="8">
        <f t="shared" si="20"/>
        <v>400</v>
      </c>
    </row>
    <row r="104" spans="7:20" ht="12.75">
      <c r="G104" s="12"/>
      <c r="H104" s="19"/>
      <c r="I104" s="12"/>
      <c r="J104" s="10"/>
      <c r="K104" s="174"/>
      <c r="L104" s="41"/>
      <c r="M104" s="32">
        <f t="shared" si="14"/>
        <v>0</v>
      </c>
      <c r="N104" s="38">
        <f t="shared" si="15"/>
        <v>0</v>
      </c>
      <c r="O104" s="32">
        <f t="shared" si="16"/>
        <v>0</v>
      </c>
      <c r="P104" s="38">
        <f t="shared" si="17"/>
        <v>0</v>
      </c>
      <c r="Q104" s="32">
        <f t="shared" si="18"/>
        <v>0</v>
      </c>
      <c r="R104" s="71"/>
      <c r="S104" s="8">
        <f t="shared" si="19"/>
        <v>0</v>
      </c>
      <c r="T104" s="8">
        <f t="shared" si="20"/>
        <v>0</v>
      </c>
    </row>
    <row r="105" spans="7:20" ht="12.75">
      <c r="G105" s="12"/>
      <c r="H105" s="19"/>
      <c r="I105" s="12"/>
      <c r="J105" s="10"/>
      <c r="K105" s="174"/>
      <c r="L105" s="41"/>
      <c r="M105" s="32">
        <f t="shared" si="14"/>
        <v>0</v>
      </c>
      <c r="N105" s="38">
        <f t="shared" si="15"/>
        <v>0</v>
      </c>
      <c r="O105" s="32">
        <f t="shared" si="16"/>
        <v>0</v>
      </c>
      <c r="P105" s="38">
        <f t="shared" si="17"/>
        <v>0</v>
      </c>
      <c r="Q105" s="32">
        <f t="shared" si="18"/>
        <v>0</v>
      </c>
      <c r="R105" s="71"/>
      <c r="S105" s="8">
        <f t="shared" si="19"/>
        <v>0</v>
      </c>
      <c r="T105" s="8">
        <f t="shared" si="20"/>
        <v>0</v>
      </c>
    </row>
    <row r="106" spans="7:20" ht="12.75">
      <c r="G106" s="12"/>
      <c r="H106" s="19"/>
      <c r="I106" s="12"/>
      <c r="J106" s="10"/>
      <c r="K106" s="174"/>
      <c r="L106" s="41"/>
      <c r="M106" s="32">
        <f t="shared" si="14"/>
        <v>0</v>
      </c>
      <c r="N106" s="38">
        <f t="shared" si="15"/>
        <v>0</v>
      </c>
      <c r="O106" s="32">
        <f t="shared" si="16"/>
        <v>0</v>
      </c>
      <c r="P106" s="38">
        <f t="shared" si="17"/>
        <v>0</v>
      </c>
      <c r="Q106" s="32">
        <f t="shared" si="18"/>
        <v>0</v>
      </c>
      <c r="R106" s="71"/>
      <c r="S106" s="8">
        <f t="shared" si="19"/>
        <v>0</v>
      </c>
      <c r="T106" s="8">
        <f t="shared" si="20"/>
        <v>0</v>
      </c>
    </row>
    <row r="107" spans="7:20" ht="12.75">
      <c r="G107" s="12"/>
      <c r="H107" s="19"/>
      <c r="I107" s="12"/>
      <c r="J107" s="10"/>
      <c r="K107" s="174"/>
      <c r="L107" s="41"/>
      <c r="M107" s="32">
        <f t="shared" si="14"/>
        <v>0</v>
      </c>
      <c r="N107" s="38">
        <f t="shared" si="15"/>
        <v>0</v>
      </c>
      <c r="O107" s="32">
        <f t="shared" si="16"/>
        <v>0</v>
      </c>
      <c r="P107" s="38">
        <f t="shared" si="17"/>
        <v>0</v>
      </c>
      <c r="Q107" s="32">
        <f t="shared" si="18"/>
        <v>0</v>
      </c>
      <c r="R107" s="71"/>
      <c r="S107" s="8">
        <f t="shared" si="19"/>
        <v>0</v>
      </c>
      <c r="T107" s="8">
        <f t="shared" si="20"/>
        <v>0</v>
      </c>
    </row>
    <row r="108" spans="7:20" ht="12.75">
      <c r="G108" s="12"/>
      <c r="H108" s="19"/>
      <c r="I108" s="12"/>
      <c r="J108" s="10"/>
      <c r="K108" s="174"/>
      <c r="L108" s="41"/>
      <c r="M108" s="32">
        <f t="shared" si="14"/>
        <v>0</v>
      </c>
      <c r="N108" s="38">
        <f t="shared" si="15"/>
        <v>0</v>
      </c>
      <c r="O108" s="32">
        <f t="shared" si="16"/>
        <v>0</v>
      </c>
      <c r="P108" s="38">
        <f t="shared" si="17"/>
        <v>0</v>
      </c>
      <c r="Q108" s="32">
        <f t="shared" si="18"/>
        <v>0</v>
      </c>
      <c r="R108" s="71"/>
      <c r="S108" s="8">
        <f t="shared" si="19"/>
        <v>0</v>
      </c>
      <c r="T108" s="8">
        <f t="shared" si="20"/>
        <v>0</v>
      </c>
    </row>
    <row r="109" spans="7:20" ht="12.75">
      <c r="G109" s="12"/>
      <c r="H109" s="19"/>
      <c r="I109" s="12"/>
      <c r="J109" s="10"/>
      <c r="K109" s="174"/>
      <c r="L109" s="41"/>
      <c r="M109" s="32">
        <f aca="true" t="shared" si="28" ref="M109:M141">IF(D109="Personnel",G109,0)</f>
        <v>0</v>
      </c>
      <c r="N109" s="38">
        <f aca="true" t="shared" si="29" ref="N109:N141">IF(D109="Hardware",G109,0)</f>
        <v>0</v>
      </c>
      <c r="O109" s="32">
        <f aca="true" t="shared" si="30" ref="O109:O141">IF(D109="software",G109,0)</f>
        <v>0</v>
      </c>
      <c r="P109" s="38">
        <f aca="true" t="shared" si="31" ref="P109:P141">IF(D109="contractual services",G109,0)</f>
        <v>0</v>
      </c>
      <c r="Q109" s="32">
        <f aca="true" t="shared" si="32" ref="Q109:Q141">IF(D109="Other NPS",G109,0)</f>
        <v>0</v>
      </c>
      <c r="R109" s="71"/>
      <c r="S109" s="8">
        <f aca="true" t="shared" si="33" ref="S109:S141">IF(E109="yes",G109,0)</f>
        <v>0</v>
      </c>
      <c r="T109" s="8">
        <f aca="true" t="shared" si="34" ref="T109:T141">IF(E109="no",G109,0)</f>
        <v>0</v>
      </c>
    </row>
    <row r="110" spans="7:20" ht="12.75">
      <c r="G110" s="12"/>
      <c r="H110" s="19"/>
      <c r="I110" s="12"/>
      <c r="J110" s="10"/>
      <c r="K110" s="174"/>
      <c r="L110" s="41"/>
      <c r="M110" s="32">
        <f t="shared" si="28"/>
        <v>0</v>
      </c>
      <c r="N110" s="38">
        <f t="shared" si="29"/>
        <v>0</v>
      </c>
      <c r="O110" s="32">
        <f t="shared" si="30"/>
        <v>0</v>
      </c>
      <c r="P110" s="38">
        <f t="shared" si="31"/>
        <v>0</v>
      </c>
      <c r="Q110" s="32">
        <f t="shared" si="32"/>
        <v>0</v>
      </c>
      <c r="R110" s="71"/>
      <c r="S110" s="8">
        <f t="shared" si="33"/>
        <v>0</v>
      </c>
      <c r="T110" s="8">
        <f t="shared" si="34"/>
        <v>0</v>
      </c>
    </row>
    <row r="111" spans="3:20" ht="13.5" thickBot="1">
      <c r="C111" s="14" t="s">
        <v>66</v>
      </c>
      <c r="G111" s="24"/>
      <c r="H111" s="25"/>
      <c r="I111" s="24"/>
      <c r="J111" s="26"/>
      <c r="K111" s="174"/>
      <c r="L111" s="41"/>
      <c r="M111" s="32">
        <f t="shared" si="28"/>
        <v>0</v>
      </c>
      <c r="N111" s="38">
        <f t="shared" si="29"/>
        <v>0</v>
      </c>
      <c r="O111" s="32">
        <f t="shared" si="30"/>
        <v>0</v>
      </c>
      <c r="P111" s="38">
        <f t="shared" si="31"/>
        <v>0</v>
      </c>
      <c r="Q111" s="32">
        <f t="shared" si="32"/>
        <v>0</v>
      </c>
      <c r="R111" s="71"/>
      <c r="S111" s="8">
        <f t="shared" si="33"/>
        <v>0</v>
      </c>
      <c r="T111" s="8">
        <f t="shared" si="34"/>
        <v>0</v>
      </c>
    </row>
    <row r="112" spans="5:20" ht="13.5" thickTop="1">
      <c r="E112" s="133" t="s">
        <v>15</v>
      </c>
      <c r="F112" s="18" t="s">
        <v>49</v>
      </c>
      <c r="G112" s="12">
        <f>SUM(G95:G111)</f>
        <v>49185.7</v>
      </c>
      <c r="H112" s="12">
        <f>SUM(H95:H111)</f>
        <v>5000</v>
      </c>
      <c r="I112" s="12">
        <f>SUM(I95:I111)</f>
        <v>0</v>
      </c>
      <c r="J112" s="12">
        <f>SUM(J95:J111)</f>
        <v>0</v>
      </c>
      <c r="K112" s="174"/>
      <c r="L112" s="41"/>
      <c r="M112" s="32">
        <f t="shared" si="28"/>
        <v>0</v>
      </c>
      <c r="N112" s="38">
        <f t="shared" si="29"/>
        <v>0</v>
      </c>
      <c r="O112" s="32">
        <f t="shared" si="30"/>
        <v>0</v>
      </c>
      <c r="P112" s="38">
        <f t="shared" si="31"/>
        <v>0</v>
      </c>
      <c r="Q112" s="32">
        <f t="shared" si="32"/>
        <v>0</v>
      </c>
      <c r="R112" s="71"/>
      <c r="S112" s="8">
        <f t="shared" si="33"/>
        <v>0</v>
      </c>
      <c r="T112" s="8">
        <f t="shared" si="34"/>
        <v>0</v>
      </c>
    </row>
    <row r="113" spans="7:20" ht="12.75">
      <c r="G113" s="12"/>
      <c r="H113" s="19"/>
      <c r="I113" s="12"/>
      <c r="J113" s="10"/>
      <c r="K113" s="174"/>
      <c r="L113" s="41"/>
      <c r="M113" s="32">
        <f t="shared" si="28"/>
        <v>0</v>
      </c>
      <c r="N113" s="38">
        <f t="shared" si="29"/>
        <v>0</v>
      </c>
      <c r="O113" s="32">
        <f t="shared" si="30"/>
        <v>0</v>
      </c>
      <c r="P113" s="38">
        <f t="shared" si="31"/>
        <v>0</v>
      </c>
      <c r="Q113" s="32">
        <f t="shared" si="32"/>
        <v>0</v>
      </c>
      <c r="R113" s="71"/>
      <c r="S113" s="8">
        <f t="shared" si="33"/>
        <v>0</v>
      </c>
      <c r="T113" s="8">
        <f t="shared" si="34"/>
        <v>0</v>
      </c>
    </row>
    <row r="114" spans="7:20" ht="12.75" hidden="1">
      <c r="G114" s="11"/>
      <c r="H114" s="21"/>
      <c r="I114" s="11"/>
      <c r="J114" s="2"/>
      <c r="K114" s="241"/>
      <c r="L114" s="42"/>
      <c r="M114" s="32">
        <f t="shared" si="28"/>
        <v>0</v>
      </c>
      <c r="N114" s="38">
        <f t="shared" si="29"/>
        <v>0</v>
      </c>
      <c r="O114" s="32">
        <f t="shared" si="30"/>
        <v>0</v>
      </c>
      <c r="P114" s="38">
        <f t="shared" si="31"/>
        <v>0</v>
      </c>
      <c r="Q114" s="32">
        <f t="shared" si="32"/>
        <v>0</v>
      </c>
      <c r="R114" s="71"/>
      <c r="S114" s="8">
        <f t="shared" si="33"/>
        <v>0</v>
      </c>
      <c r="T114" s="8">
        <f t="shared" si="34"/>
        <v>0</v>
      </c>
    </row>
    <row r="115" spans="1:20" ht="12.75" hidden="1">
      <c r="A115" s="7" t="s">
        <v>128</v>
      </c>
      <c r="G115" s="12"/>
      <c r="H115" s="19"/>
      <c r="I115" s="12"/>
      <c r="J115" s="10"/>
      <c r="K115" s="174"/>
      <c r="L115" s="41"/>
      <c r="M115" s="32">
        <f t="shared" si="28"/>
        <v>0</v>
      </c>
      <c r="N115" s="38">
        <f t="shared" si="29"/>
        <v>0</v>
      </c>
      <c r="O115" s="32">
        <f t="shared" si="30"/>
        <v>0</v>
      </c>
      <c r="P115" s="38">
        <f t="shared" si="31"/>
        <v>0</v>
      </c>
      <c r="Q115" s="32">
        <f t="shared" si="32"/>
        <v>0</v>
      </c>
      <c r="R115" s="71"/>
      <c r="S115" s="8">
        <f t="shared" si="33"/>
        <v>0</v>
      </c>
      <c r="T115" s="8">
        <f t="shared" si="34"/>
        <v>0</v>
      </c>
    </row>
    <row r="116" spans="7:20" ht="12.75" hidden="1">
      <c r="G116" s="12"/>
      <c r="H116" s="19"/>
      <c r="I116" s="12"/>
      <c r="J116" s="10"/>
      <c r="K116" s="174"/>
      <c r="L116" s="41"/>
      <c r="M116" s="32">
        <f t="shared" si="28"/>
        <v>0</v>
      </c>
      <c r="N116" s="38">
        <f t="shared" si="29"/>
        <v>0</v>
      </c>
      <c r="O116" s="32">
        <f t="shared" si="30"/>
        <v>0</v>
      </c>
      <c r="P116" s="38">
        <f t="shared" si="31"/>
        <v>0</v>
      </c>
      <c r="Q116" s="32">
        <f t="shared" si="32"/>
        <v>0</v>
      </c>
      <c r="R116" s="71"/>
      <c r="S116" s="8">
        <f t="shared" si="33"/>
        <v>0</v>
      </c>
      <c r="T116" s="8">
        <f t="shared" si="34"/>
        <v>0</v>
      </c>
    </row>
    <row r="117" spans="7:20" ht="12.75" hidden="1">
      <c r="G117" s="12"/>
      <c r="H117" s="19"/>
      <c r="I117" s="12"/>
      <c r="J117" s="10"/>
      <c r="K117" s="174"/>
      <c r="L117" s="41"/>
      <c r="M117" s="32">
        <f t="shared" si="28"/>
        <v>0</v>
      </c>
      <c r="N117" s="38">
        <f t="shared" si="29"/>
        <v>0</v>
      </c>
      <c r="O117" s="32">
        <f t="shared" si="30"/>
        <v>0</v>
      </c>
      <c r="P117" s="38">
        <f t="shared" si="31"/>
        <v>0</v>
      </c>
      <c r="Q117" s="32">
        <f t="shared" si="32"/>
        <v>0</v>
      </c>
      <c r="R117" s="71"/>
      <c r="S117" s="8">
        <f t="shared" si="33"/>
        <v>0</v>
      </c>
      <c r="T117" s="8">
        <f t="shared" si="34"/>
        <v>0</v>
      </c>
    </row>
    <row r="118" spans="7:20" ht="12.75" hidden="1">
      <c r="G118" s="12"/>
      <c r="H118" s="19"/>
      <c r="I118" s="12"/>
      <c r="J118" s="10"/>
      <c r="K118" s="174"/>
      <c r="L118" s="41"/>
      <c r="M118" s="32">
        <f t="shared" si="28"/>
        <v>0</v>
      </c>
      <c r="N118" s="38">
        <f t="shared" si="29"/>
        <v>0</v>
      </c>
      <c r="O118" s="32">
        <f t="shared" si="30"/>
        <v>0</v>
      </c>
      <c r="P118" s="38">
        <f t="shared" si="31"/>
        <v>0</v>
      </c>
      <c r="Q118" s="32">
        <f t="shared" si="32"/>
        <v>0</v>
      </c>
      <c r="R118" s="71"/>
      <c r="S118" s="8">
        <f t="shared" si="33"/>
        <v>0</v>
      </c>
      <c r="T118" s="8">
        <f t="shared" si="34"/>
        <v>0</v>
      </c>
    </row>
    <row r="119" spans="7:20" ht="12.75" hidden="1">
      <c r="G119" s="12"/>
      <c r="H119" s="19"/>
      <c r="I119" s="12"/>
      <c r="J119" s="10"/>
      <c r="K119" s="174"/>
      <c r="L119" s="41"/>
      <c r="M119" s="32">
        <f t="shared" si="28"/>
        <v>0</v>
      </c>
      <c r="N119" s="38">
        <f t="shared" si="29"/>
        <v>0</v>
      </c>
      <c r="O119" s="32">
        <f t="shared" si="30"/>
        <v>0</v>
      </c>
      <c r="P119" s="38">
        <f t="shared" si="31"/>
        <v>0</v>
      </c>
      <c r="Q119" s="32">
        <f t="shared" si="32"/>
        <v>0</v>
      </c>
      <c r="R119" s="71"/>
      <c r="S119" s="8">
        <f t="shared" si="33"/>
        <v>0</v>
      </c>
      <c r="T119" s="8">
        <f t="shared" si="34"/>
        <v>0</v>
      </c>
    </row>
    <row r="120" spans="7:20" ht="12.75" hidden="1">
      <c r="G120" s="12"/>
      <c r="H120" s="19"/>
      <c r="I120" s="12"/>
      <c r="J120" s="10"/>
      <c r="K120" s="174"/>
      <c r="L120" s="41"/>
      <c r="M120" s="32">
        <f t="shared" si="28"/>
        <v>0</v>
      </c>
      <c r="N120" s="38">
        <f t="shared" si="29"/>
        <v>0</v>
      </c>
      <c r="O120" s="32">
        <f t="shared" si="30"/>
        <v>0</v>
      </c>
      <c r="P120" s="38">
        <f t="shared" si="31"/>
        <v>0</v>
      </c>
      <c r="Q120" s="32">
        <f t="shared" si="32"/>
        <v>0</v>
      </c>
      <c r="R120" s="71"/>
      <c r="S120" s="8">
        <f t="shared" si="33"/>
        <v>0</v>
      </c>
      <c r="T120" s="8">
        <f t="shared" si="34"/>
        <v>0</v>
      </c>
    </row>
    <row r="121" spans="7:20" ht="12.75" hidden="1">
      <c r="G121" s="12"/>
      <c r="H121" s="19"/>
      <c r="I121" s="12"/>
      <c r="J121" s="10"/>
      <c r="K121" s="174"/>
      <c r="L121" s="41"/>
      <c r="M121" s="32">
        <f t="shared" si="28"/>
        <v>0</v>
      </c>
      <c r="N121" s="38">
        <f t="shared" si="29"/>
        <v>0</v>
      </c>
      <c r="O121" s="32">
        <f t="shared" si="30"/>
        <v>0</v>
      </c>
      <c r="P121" s="38">
        <f t="shared" si="31"/>
        <v>0</v>
      </c>
      <c r="Q121" s="32">
        <f t="shared" si="32"/>
        <v>0</v>
      </c>
      <c r="R121" s="71"/>
      <c r="S121" s="8">
        <f t="shared" si="33"/>
        <v>0</v>
      </c>
      <c r="T121" s="8">
        <f t="shared" si="34"/>
        <v>0</v>
      </c>
    </row>
    <row r="122" spans="7:20" ht="12.75" hidden="1">
      <c r="G122" s="12"/>
      <c r="H122" s="19"/>
      <c r="I122" s="12"/>
      <c r="J122" s="10"/>
      <c r="K122" s="174"/>
      <c r="L122" s="41"/>
      <c r="M122" s="32">
        <f t="shared" si="28"/>
        <v>0</v>
      </c>
      <c r="N122" s="38">
        <f t="shared" si="29"/>
        <v>0</v>
      </c>
      <c r="O122" s="32">
        <f t="shared" si="30"/>
        <v>0</v>
      </c>
      <c r="P122" s="38">
        <f t="shared" si="31"/>
        <v>0</v>
      </c>
      <c r="Q122" s="32">
        <f t="shared" si="32"/>
        <v>0</v>
      </c>
      <c r="R122" s="71"/>
      <c r="S122" s="8">
        <f t="shared" si="33"/>
        <v>0</v>
      </c>
      <c r="T122" s="8">
        <f t="shared" si="34"/>
        <v>0</v>
      </c>
    </row>
    <row r="123" spans="7:20" ht="12.75" hidden="1">
      <c r="G123" s="12"/>
      <c r="H123" s="19"/>
      <c r="I123" s="12"/>
      <c r="J123" s="10"/>
      <c r="K123" s="174"/>
      <c r="L123" s="41"/>
      <c r="M123" s="32">
        <f t="shared" si="28"/>
        <v>0</v>
      </c>
      <c r="N123" s="38">
        <f t="shared" si="29"/>
        <v>0</v>
      </c>
      <c r="O123" s="32">
        <f t="shared" si="30"/>
        <v>0</v>
      </c>
      <c r="P123" s="38">
        <f t="shared" si="31"/>
        <v>0</v>
      </c>
      <c r="Q123" s="32">
        <f t="shared" si="32"/>
        <v>0</v>
      </c>
      <c r="R123" s="71"/>
      <c r="S123" s="8">
        <f t="shared" si="33"/>
        <v>0</v>
      </c>
      <c r="T123" s="8">
        <f t="shared" si="34"/>
        <v>0</v>
      </c>
    </row>
    <row r="124" spans="7:20" ht="12.75" hidden="1">
      <c r="G124" s="12"/>
      <c r="H124" s="19"/>
      <c r="I124" s="12"/>
      <c r="J124" s="10"/>
      <c r="K124" s="174"/>
      <c r="L124" s="41"/>
      <c r="M124" s="32">
        <f t="shared" si="28"/>
        <v>0</v>
      </c>
      <c r="N124" s="38">
        <f t="shared" si="29"/>
        <v>0</v>
      </c>
      <c r="O124" s="32">
        <f t="shared" si="30"/>
        <v>0</v>
      </c>
      <c r="P124" s="38">
        <f t="shared" si="31"/>
        <v>0</v>
      </c>
      <c r="Q124" s="32">
        <f t="shared" si="32"/>
        <v>0</v>
      </c>
      <c r="R124" s="71"/>
      <c r="S124" s="8">
        <f t="shared" si="33"/>
        <v>0</v>
      </c>
      <c r="T124" s="8">
        <f t="shared" si="34"/>
        <v>0</v>
      </c>
    </row>
    <row r="125" spans="7:20" ht="12.75" hidden="1">
      <c r="G125" s="12"/>
      <c r="H125" s="19"/>
      <c r="I125" s="12"/>
      <c r="J125" s="10"/>
      <c r="K125" s="174"/>
      <c r="L125" s="41"/>
      <c r="M125" s="32">
        <f t="shared" si="28"/>
        <v>0</v>
      </c>
      <c r="N125" s="38">
        <f t="shared" si="29"/>
        <v>0</v>
      </c>
      <c r="O125" s="32">
        <f t="shared" si="30"/>
        <v>0</v>
      </c>
      <c r="P125" s="38">
        <f t="shared" si="31"/>
        <v>0</v>
      </c>
      <c r="Q125" s="32">
        <f t="shared" si="32"/>
        <v>0</v>
      </c>
      <c r="R125" s="71"/>
      <c r="S125" s="8">
        <f t="shared" si="33"/>
        <v>0</v>
      </c>
      <c r="T125" s="8">
        <f t="shared" si="34"/>
        <v>0</v>
      </c>
    </row>
    <row r="126" spans="7:20" ht="12.75" hidden="1">
      <c r="G126" s="12"/>
      <c r="H126" s="19"/>
      <c r="I126" s="12"/>
      <c r="J126" s="10"/>
      <c r="K126" s="174"/>
      <c r="L126" s="41"/>
      <c r="M126" s="32">
        <f t="shared" si="28"/>
        <v>0</v>
      </c>
      <c r="N126" s="38">
        <f t="shared" si="29"/>
        <v>0</v>
      </c>
      <c r="O126" s="32">
        <f t="shared" si="30"/>
        <v>0</v>
      </c>
      <c r="P126" s="38">
        <f t="shared" si="31"/>
        <v>0</v>
      </c>
      <c r="Q126" s="32">
        <f t="shared" si="32"/>
        <v>0</v>
      </c>
      <c r="R126" s="71"/>
      <c r="S126" s="8">
        <f t="shared" si="33"/>
        <v>0</v>
      </c>
      <c r="T126" s="8">
        <f t="shared" si="34"/>
        <v>0</v>
      </c>
    </row>
    <row r="127" spans="7:20" ht="12.75" hidden="1">
      <c r="G127" s="12"/>
      <c r="H127" s="19"/>
      <c r="I127" s="12"/>
      <c r="J127" s="10"/>
      <c r="K127" s="174"/>
      <c r="L127" s="41"/>
      <c r="M127" s="32">
        <f t="shared" si="28"/>
        <v>0</v>
      </c>
      <c r="N127" s="38">
        <f t="shared" si="29"/>
        <v>0</v>
      </c>
      <c r="O127" s="32">
        <f t="shared" si="30"/>
        <v>0</v>
      </c>
      <c r="P127" s="38">
        <f t="shared" si="31"/>
        <v>0</v>
      </c>
      <c r="Q127" s="32">
        <f t="shared" si="32"/>
        <v>0</v>
      </c>
      <c r="R127" s="71"/>
      <c r="S127" s="8">
        <f t="shared" si="33"/>
        <v>0</v>
      </c>
      <c r="T127" s="8">
        <f t="shared" si="34"/>
        <v>0</v>
      </c>
    </row>
    <row r="128" spans="7:20" ht="12.75" hidden="1">
      <c r="G128" s="12"/>
      <c r="H128" s="19"/>
      <c r="I128" s="12"/>
      <c r="J128" s="10"/>
      <c r="K128" s="174"/>
      <c r="L128" s="41"/>
      <c r="M128" s="32">
        <f t="shared" si="28"/>
        <v>0</v>
      </c>
      <c r="N128" s="38">
        <f t="shared" si="29"/>
        <v>0</v>
      </c>
      <c r="O128" s="32">
        <f t="shared" si="30"/>
        <v>0</v>
      </c>
      <c r="P128" s="38">
        <f t="shared" si="31"/>
        <v>0</v>
      </c>
      <c r="Q128" s="32">
        <f t="shared" si="32"/>
        <v>0</v>
      </c>
      <c r="R128" s="71"/>
      <c r="S128" s="8">
        <f t="shared" si="33"/>
        <v>0</v>
      </c>
      <c r="T128" s="8">
        <f t="shared" si="34"/>
        <v>0</v>
      </c>
    </row>
    <row r="129" spans="7:20" ht="12.75" hidden="1">
      <c r="G129" s="12"/>
      <c r="H129" s="19"/>
      <c r="I129" s="12"/>
      <c r="J129" s="10"/>
      <c r="K129" s="174"/>
      <c r="L129" s="41"/>
      <c r="M129" s="32">
        <f t="shared" si="28"/>
        <v>0</v>
      </c>
      <c r="N129" s="38">
        <f t="shared" si="29"/>
        <v>0</v>
      </c>
      <c r="O129" s="32">
        <f t="shared" si="30"/>
        <v>0</v>
      </c>
      <c r="P129" s="38">
        <f t="shared" si="31"/>
        <v>0</v>
      </c>
      <c r="Q129" s="32">
        <f t="shared" si="32"/>
        <v>0</v>
      </c>
      <c r="R129" s="71"/>
      <c r="S129" s="8">
        <f t="shared" si="33"/>
        <v>0</v>
      </c>
      <c r="T129" s="8">
        <f t="shared" si="34"/>
        <v>0</v>
      </c>
    </row>
    <row r="130" spans="7:20" ht="12.75" hidden="1">
      <c r="G130" s="12"/>
      <c r="H130" s="19"/>
      <c r="I130" s="12"/>
      <c r="J130" s="10"/>
      <c r="K130" s="174"/>
      <c r="L130" s="41"/>
      <c r="M130" s="32">
        <f t="shared" si="28"/>
        <v>0</v>
      </c>
      <c r="N130" s="38">
        <f t="shared" si="29"/>
        <v>0</v>
      </c>
      <c r="O130" s="32">
        <f t="shared" si="30"/>
        <v>0</v>
      </c>
      <c r="P130" s="38">
        <f t="shared" si="31"/>
        <v>0</v>
      </c>
      <c r="Q130" s="32">
        <f t="shared" si="32"/>
        <v>0</v>
      </c>
      <c r="R130" s="71"/>
      <c r="S130" s="8">
        <f t="shared" si="33"/>
        <v>0</v>
      </c>
      <c r="T130" s="8">
        <f t="shared" si="34"/>
        <v>0</v>
      </c>
    </row>
    <row r="131" spans="7:20" ht="12.75" hidden="1">
      <c r="G131" s="12"/>
      <c r="H131" s="19"/>
      <c r="I131" s="12"/>
      <c r="J131" s="10"/>
      <c r="K131" s="174"/>
      <c r="L131" s="41"/>
      <c r="M131" s="32">
        <f t="shared" si="28"/>
        <v>0</v>
      </c>
      <c r="N131" s="38">
        <f t="shared" si="29"/>
        <v>0</v>
      </c>
      <c r="O131" s="32">
        <f t="shared" si="30"/>
        <v>0</v>
      </c>
      <c r="P131" s="38">
        <f t="shared" si="31"/>
        <v>0</v>
      </c>
      <c r="Q131" s="32">
        <f t="shared" si="32"/>
        <v>0</v>
      </c>
      <c r="R131" s="71"/>
      <c r="S131" s="8">
        <f t="shared" si="33"/>
        <v>0</v>
      </c>
      <c r="T131" s="8">
        <f t="shared" si="34"/>
        <v>0</v>
      </c>
    </row>
    <row r="132" spans="3:20" ht="13.5" hidden="1" thickBot="1">
      <c r="C132" s="14" t="s">
        <v>66</v>
      </c>
      <c r="G132" s="24"/>
      <c r="H132" s="25"/>
      <c r="I132" s="24"/>
      <c r="J132" s="26"/>
      <c r="K132" s="174"/>
      <c r="L132" s="41"/>
      <c r="M132" s="32">
        <f t="shared" si="28"/>
        <v>0</v>
      </c>
      <c r="N132" s="38">
        <f t="shared" si="29"/>
        <v>0</v>
      </c>
      <c r="O132" s="32">
        <f t="shared" si="30"/>
        <v>0</v>
      </c>
      <c r="P132" s="38">
        <f t="shared" si="31"/>
        <v>0</v>
      </c>
      <c r="Q132" s="32">
        <f t="shared" si="32"/>
        <v>0</v>
      </c>
      <c r="R132" s="71"/>
      <c r="S132" s="8">
        <f t="shared" si="33"/>
        <v>0</v>
      </c>
      <c r="T132" s="8">
        <f t="shared" si="34"/>
        <v>0</v>
      </c>
    </row>
    <row r="133" spans="5:20" ht="13.5" hidden="1" thickTop="1">
      <c r="E133" s="133" t="s">
        <v>15</v>
      </c>
      <c r="F133" s="18" t="s">
        <v>50</v>
      </c>
      <c r="G133" s="12">
        <f>SUM(G116:G132)</f>
        <v>0</v>
      </c>
      <c r="H133" s="12">
        <f>SUM(H116:H132)</f>
        <v>0</v>
      </c>
      <c r="I133" s="12">
        <f>SUM(I116:I132)</f>
        <v>0</v>
      </c>
      <c r="J133" s="12">
        <f>SUM(J116:J132)</f>
        <v>0</v>
      </c>
      <c r="K133" s="174"/>
      <c r="L133" s="41"/>
      <c r="M133" s="32">
        <f t="shared" si="28"/>
        <v>0</v>
      </c>
      <c r="N133" s="38">
        <f t="shared" si="29"/>
        <v>0</v>
      </c>
      <c r="O133" s="32">
        <f t="shared" si="30"/>
        <v>0</v>
      </c>
      <c r="P133" s="38">
        <f t="shared" si="31"/>
        <v>0</v>
      </c>
      <c r="Q133" s="32">
        <f t="shared" si="32"/>
        <v>0</v>
      </c>
      <c r="R133" s="71"/>
      <c r="S133" s="8">
        <f t="shared" si="33"/>
        <v>0</v>
      </c>
      <c r="T133" s="8">
        <f t="shared" si="34"/>
        <v>0</v>
      </c>
    </row>
    <row r="134" spans="7:20" ht="12.75" hidden="1">
      <c r="G134" s="11"/>
      <c r="H134" s="21"/>
      <c r="I134" s="11"/>
      <c r="J134" s="2"/>
      <c r="K134" s="241"/>
      <c r="L134" s="42"/>
      <c r="M134" s="32">
        <f t="shared" si="28"/>
        <v>0</v>
      </c>
      <c r="N134" s="38">
        <f t="shared" si="29"/>
        <v>0</v>
      </c>
      <c r="O134" s="32">
        <f t="shared" si="30"/>
        <v>0</v>
      </c>
      <c r="P134" s="38">
        <f t="shared" si="31"/>
        <v>0</v>
      </c>
      <c r="Q134" s="32">
        <f t="shared" si="32"/>
        <v>0</v>
      </c>
      <c r="R134" s="71"/>
      <c r="S134" s="8">
        <f t="shared" si="33"/>
        <v>0</v>
      </c>
      <c r="T134" s="8">
        <f t="shared" si="34"/>
        <v>0</v>
      </c>
    </row>
    <row r="135" spans="7:20" ht="12.75" hidden="1">
      <c r="G135" s="11"/>
      <c r="H135" s="21"/>
      <c r="I135" s="11"/>
      <c r="J135" s="2"/>
      <c r="K135" s="241"/>
      <c r="L135" s="42"/>
      <c r="M135" s="32">
        <f t="shared" si="28"/>
        <v>0</v>
      </c>
      <c r="N135" s="38">
        <f t="shared" si="29"/>
        <v>0</v>
      </c>
      <c r="O135" s="32">
        <f t="shared" si="30"/>
        <v>0</v>
      </c>
      <c r="P135" s="38">
        <f t="shared" si="31"/>
        <v>0</v>
      </c>
      <c r="Q135" s="32">
        <f t="shared" si="32"/>
        <v>0</v>
      </c>
      <c r="R135" s="71"/>
      <c r="S135" s="8">
        <f t="shared" si="33"/>
        <v>0</v>
      </c>
      <c r="T135" s="8">
        <f t="shared" si="34"/>
        <v>0</v>
      </c>
    </row>
    <row r="136" spans="7:20" ht="12.75" hidden="1">
      <c r="G136" s="11"/>
      <c r="H136" s="21"/>
      <c r="I136" s="11"/>
      <c r="J136" s="2"/>
      <c r="K136" s="241"/>
      <c r="L136" s="42"/>
      <c r="M136" s="32">
        <f t="shared" si="28"/>
        <v>0</v>
      </c>
      <c r="N136" s="38">
        <f t="shared" si="29"/>
        <v>0</v>
      </c>
      <c r="O136" s="32">
        <f t="shared" si="30"/>
        <v>0</v>
      </c>
      <c r="P136" s="38">
        <f t="shared" si="31"/>
        <v>0</v>
      </c>
      <c r="Q136" s="32">
        <f t="shared" si="32"/>
        <v>0</v>
      </c>
      <c r="R136" s="71"/>
      <c r="S136" s="8">
        <f t="shared" si="33"/>
        <v>0</v>
      </c>
      <c r="T136" s="8">
        <f t="shared" si="34"/>
        <v>0</v>
      </c>
    </row>
    <row r="137" spans="7:20" ht="12.75" hidden="1">
      <c r="G137" s="11"/>
      <c r="H137" s="21"/>
      <c r="I137" s="11"/>
      <c r="J137" s="2"/>
      <c r="K137" s="241"/>
      <c r="L137" s="42"/>
      <c r="M137" s="32">
        <f t="shared" si="28"/>
        <v>0</v>
      </c>
      <c r="N137" s="38">
        <f t="shared" si="29"/>
        <v>0</v>
      </c>
      <c r="O137" s="32">
        <f t="shared" si="30"/>
        <v>0</v>
      </c>
      <c r="P137" s="38">
        <f t="shared" si="31"/>
        <v>0</v>
      </c>
      <c r="Q137" s="32">
        <f t="shared" si="32"/>
        <v>0</v>
      </c>
      <c r="R137" s="71"/>
      <c r="S137" s="8">
        <f t="shared" si="33"/>
        <v>0</v>
      </c>
      <c r="T137" s="8">
        <f t="shared" si="34"/>
        <v>0</v>
      </c>
    </row>
    <row r="138" spans="7:20" ht="12.75" hidden="1">
      <c r="G138" s="11"/>
      <c r="H138" s="21"/>
      <c r="I138" s="11"/>
      <c r="J138" s="2"/>
      <c r="K138" s="241"/>
      <c r="L138" s="42"/>
      <c r="M138" s="32">
        <f t="shared" si="28"/>
        <v>0</v>
      </c>
      <c r="N138" s="38">
        <f t="shared" si="29"/>
        <v>0</v>
      </c>
      <c r="O138" s="32">
        <f t="shared" si="30"/>
        <v>0</v>
      </c>
      <c r="P138" s="38">
        <f t="shared" si="31"/>
        <v>0</v>
      </c>
      <c r="Q138" s="32">
        <f t="shared" si="32"/>
        <v>0</v>
      </c>
      <c r="R138" s="71"/>
      <c r="S138" s="8">
        <f t="shared" si="33"/>
        <v>0</v>
      </c>
      <c r="T138" s="8">
        <f t="shared" si="34"/>
        <v>0</v>
      </c>
    </row>
    <row r="139" spans="7:20" ht="12.75">
      <c r="G139" s="11"/>
      <c r="H139" s="21"/>
      <c r="I139" s="11"/>
      <c r="J139" s="2"/>
      <c r="K139" s="241"/>
      <c r="L139" s="42"/>
      <c r="M139" s="32">
        <f t="shared" si="28"/>
        <v>0</v>
      </c>
      <c r="N139" s="38">
        <f t="shared" si="29"/>
        <v>0</v>
      </c>
      <c r="O139" s="32">
        <f t="shared" si="30"/>
        <v>0</v>
      </c>
      <c r="P139" s="38">
        <f t="shared" si="31"/>
        <v>0</v>
      </c>
      <c r="Q139" s="32">
        <f t="shared" si="32"/>
        <v>0</v>
      </c>
      <c r="R139" s="71"/>
      <c r="S139" s="8">
        <f t="shared" si="33"/>
        <v>0</v>
      </c>
      <c r="T139" s="8">
        <f t="shared" si="34"/>
        <v>0</v>
      </c>
    </row>
    <row r="140" spans="7:20" ht="13.5" thickBot="1">
      <c r="G140" s="13"/>
      <c r="H140" s="22"/>
      <c r="I140" s="13"/>
      <c r="J140" s="4"/>
      <c r="K140" s="241"/>
      <c r="L140" s="42"/>
      <c r="M140" s="32">
        <f t="shared" si="28"/>
        <v>0</v>
      </c>
      <c r="N140" s="38">
        <f t="shared" si="29"/>
        <v>0</v>
      </c>
      <c r="O140" s="32">
        <f t="shared" si="30"/>
        <v>0</v>
      </c>
      <c r="P140" s="38">
        <f t="shared" si="31"/>
        <v>0</v>
      </c>
      <c r="Q140" s="32">
        <f t="shared" si="32"/>
        <v>0</v>
      </c>
      <c r="R140" s="71"/>
      <c r="S140" s="8">
        <f t="shared" si="33"/>
        <v>0</v>
      </c>
      <c r="T140" s="8">
        <f t="shared" si="34"/>
        <v>0</v>
      </c>
    </row>
    <row r="141" spans="7:20" ht="13.5" thickBot="1">
      <c r="G141" s="28" t="s">
        <v>8</v>
      </c>
      <c r="H141" s="61" t="s">
        <v>9</v>
      </c>
      <c r="I141" s="123" t="s">
        <v>10</v>
      </c>
      <c r="J141" s="110" t="s">
        <v>14</v>
      </c>
      <c r="K141" s="242"/>
      <c r="L141" s="39"/>
      <c r="M141" s="32">
        <f t="shared" si="28"/>
        <v>0</v>
      </c>
      <c r="N141" s="38">
        <f t="shared" si="29"/>
        <v>0</v>
      </c>
      <c r="O141" s="32">
        <f t="shared" si="30"/>
        <v>0</v>
      </c>
      <c r="P141" s="38">
        <f t="shared" si="31"/>
        <v>0</v>
      </c>
      <c r="Q141" s="32">
        <f t="shared" si="32"/>
        <v>0</v>
      </c>
      <c r="R141" s="71"/>
      <c r="S141" s="8">
        <f t="shared" si="33"/>
        <v>0</v>
      </c>
      <c r="T141" s="8">
        <f t="shared" si="34"/>
        <v>0</v>
      </c>
    </row>
    <row r="142" spans="6:20" ht="12.75">
      <c r="F142" s="16" t="s">
        <v>15</v>
      </c>
      <c r="G142" s="17">
        <f>G45+G69+G79+G92+G112+G133</f>
        <v>345728.7</v>
      </c>
      <c r="H142" s="62">
        <f>H45+H69+H79+H92+H112+H133</f>
        <v>110477.63888888889</v>
      </c>
      <c r="I142" s="58">
        <f>I45+I69+I79+I92+I112+I133</f>
        <v>279763.08925</v>
      </c>
      <c r="J142" s="64">
        <f>J45+J69+J79+J92+J112+J133</f>
        <v>0</v>
      </c>
      <c r="K142" s="243"/>
      <c r="L142" s="43"/>
      <c r="M142" s="45">
        <f>SUM(M9:M141)</f>
        <v>115762</v>
      </c>
      <c r="N142" s="45">
        <f>SUM(N11:N141)</f>
        <v>0</v>
      </c>
      <c r="O142" s="45">
        <f>SUM(O11:O141)</f>
        <v>0</v>
      </c>
      <c r="P142" s="45">
        <f>SUM(P11:P141)</f>
        <v>169801.7</v>
      </c>
      <c r="Q142" s="45">
        <f>SUM(Q11:Q141)</f>
        <v>60165</v>
      </c>
      <c r="R142" s="30"/>
      <c r="S142" s="32">
        <f>SUM(S11:S141)</f>
        <v>0</v>
      </c>
      <c r="T142" s="32">
        <f>SUM(T11:T141)</f>
        <v>241205.7</v>
      </c>
    </row>
    <row r="144" spans="6:20" ht="12.75">
      <c r="F144" s="47" t="s">
        <v>31</v>
      </c>
      <c r="G144" s="63">
        <f>H142</f>
        <v>110477.63888888889</v>
      </c>
      <c r="H144" s="337"/>
      <c r="I144" s="337"/>
      <c r="J144" s="57"/>
      <c r="K144" s="244"/>
      <c r="M144" s="31" t="s">
        <v>19</v>
      </c>
      <c r="N144" s="36" t="s">
        <v>20</v>
      </c>
      <c r="O144" s="31" t="s">
        <v>21</v>
      </c>
      <c r="P144" s="36" t="s">
        <v>22</v>
      </c>
      <c r="Q144" s="31" t="s">
        <v>23</v>
      </c>
      <c r="S144" s="89" t="s">
        <v>55</v>
      </c>
      <c r="T144" s="89" t="s">
        <v>56</v>
      </c>
    </row>
    <row r="145" spans="6:11" ht="13.5" thickBot="1">
      <c r="F145" s="59" t="s">
        <v>30</v>
      </c>
      <c r="G145" s="60">
        <f>I142</f>
        <v>279763.08925</v>
      </c>
      <c r="H145" s="20"/>
      <c r="I145" s="20"/>
      <c r="J145" s="20"/>
      <c r="K145" s="236"/>
    </row>
    <row r="146" spans="6:20" ht="12.75">
      <c r="F146" s="47" t="s">
        <v>44</v>
      </c>
      <c r="G146" s="64">
        <f>J142</f>
        <v>0</v>
      </c>
      <c r="M146" s="75"/>
      <c r="N146" s="72"/>
      <c r="O146" s="72"/>
      <c r="P146" s="72"/>
      <c r="Q146" s="76"/>
      <c r="S146" s="90"/>
      <c r="T146" s="91"/>
    </row>
    <row r="147" spans="13:20" ht="12.75">
      <c r="M147" s="77"/>
      <c r="N147" s="81" t="s">
        <v>15</v>
      </c>
      <c r="O147" s="82">
        <f>SUM(M142:Q142)</f>
        <v>345728.7</v>
      </c>
      <c r="P147" s="73"/>
      <c r="Q147" s="78"/>
      <c r="S147" s="92" t="s">
        <v>15</v>
      </c>
      <c r="T147" s="10">
        <f>SUM(S142:T142)</f>
        <v>241205.7</v>
      </c>
    </row>
    <row r="148" spans="13:20" ht="13.5" thickBot="1">
      <c r="M148" s="79"/>
      <c r="N148" s="74"/>
      <c r="O148" s="74"/>
      <c r="P148" s="74"/>
      <c r="Q148" s="80"/>
      <c r="S148" s="93"/>
      <c r="T148" s="94"/>
    </row>
  </sheetData>
  <sheetProtection/>
  <mergeCells count="7">
    <mergeCell ref="T1:T6"/>
    <mergeCell ref="M5:Q5"/>
    <mergeCell ref="D1:D7"/>
    <mergeCell ref="H144:I144"/>
    <mergeCell ref="E1:E8"/>
    <mergeCell ref="A6:C7"/>
    <mergeCell ref="S1:S6"/>
  </mergeCells>
  <dataValidations count="6">
    <dataValidation type="list" allowBlank="1" showInputMessage="1" showErrorMessage="1" sqref="D125:D130 D24:D25 D19:D22 D27:D42 D50:D53 D66 D56:D63 D74:D75 D11:D16 D96:D109 D85:D89 D117:D122">
      <formula1>'Qtr 8'!$W$1:$W$5</formula1>
    </dataValidation>
    <dataValidation type="list" allowBlank="1" showInputMessage="1" showErrorMessage="1" sqref="E125:E130 E24:E25 E19:E22 E27:E42 E50:E53 E66 E56:E63 E74:E75 E11:E16 E96:E109 E85:E89 E117:E122">
      <formula1>'Qtr 8'!$Y$1:$Y$2</formula1>
    </dataValidation>
    <dataValidation type="list" allowBlank="1" showInputMessage="1" showErrorMessage="1" sqref="E73">
      <formula1>'Qtr 7'!$Y$1:$Y$2</formula1>
    </dataValidation>
    <dataValidation type="list" allowBlank="1" showInputMessage="1" showErrorMessage="1" sqref="D73">
      <formula1>'Qtr 7'!$W$1:$W$5</formula1>
    </dataValidation>
    <dataValidation type="list" allowBlank="1" showInputMessage="1" showErrorMessage="1" sqref="E23">
      <formula1>'Qtr 2'!$Y$1:$Y$2</formula1>
    </dataValidation>
    <dataValidation type="list" allowBlank="1" showInputMessage="1" showErrorMessage="1" sqref="D23">
      <formula1>'Qtr 2'!$W$1:$W$5</formula1>
    </dataValidation>
  </dataValidations>
  <printOptions gridLines="1"/>
  <pageMargins left="0.75" right="0.75" top="1" bottom="1" header="0.5" footer="0.5"/>
  <pageSetup fitToHeight="5" fitToWidth="1" horizontalDpi="600" verticalDpi="600" orientation="landscape" paperSize="5" scale="98"/>
</worksheet>
</file>

<file path=xl/worksheets/sheet12.xml><?xml version="1.0" encoding="utf-8"?>
<worksheet xmlns="http://schemas.openxmlformats.org/spreadsheetml/2006/main" xmlns:r="http://schemas.openxmlformats.org/officeDocument/2006/relationships">
  <sheetPr>
    <tabColor indexed="55"/>
    <pageSetUpPr fitToPage="1"/>
  </sheetPr>
  <dimension ref="A1:J44"/>
  <sheetViews>
    <sheetView workbookViewId="0" topLeftCell="A19">
      <selection activeCell="K38" sqref="K38"/>
    </sheetView>
  </sheetViews>
  <sheetFormatPr defaultColWidth="8.8515625" defaultRowHeight="12.75"/>
  <cols>
    <col min="1" max="1" width="16.28125" style="0" bestFit="1" customWidth="1"/>
    <col min="2" max="2" width="19.421875" style="27" customWidth="1"/>
    <col min="3" max="3" width="17.140625" style="0" customWidth="1"/>
    <col min="4" max="4" width="16.140625" style="0" customWidth="1"/>
    <col min="5" max="5" width="17.421875" style="0" customWidth="1"/>
    <col min="6" max="6" width="12.28125" style="0" bestFit="1" customWidth="1"/>
    <col min="7" max="7" width="16.421875" style="0" customWidth="1"/>
    <col min="8" max="9" width="13.57421875" style="0" customWidth="1"/>
    <col min="10" max="10" width="13.140625" style="0" customWidth="1"/>
  </cols>
  <sheetData>
    <row r="1" spans="1:7" ht="25.5">
      <c r="A1" s="99"/>
      <c r="B1" s="326" t="s">
        <v>41</v>
      </c>
      <c r="C1" s="326" t="s">
        <v>43</v>
      </c>
      <c r="D1" s="326" t="s">
        <v>42</v>
      </c>
      <c r="E1" s="326"/>
      <c r="F1" s="326" t="s">
        <v>58</v>
      </c>
      <c r="G1" s="100"/>
    </row>
    <row r="2" spans="1:8" ht="25.5">
      <c r="A2" s="52" t="s">
        <v>532</v>
      </c>
      <c r="B2" s="376"/>
      <c r="C2" s="373">
        <f>'07-12-10 to 12-31-10'!F123</f>
        <v>199653</v>
      </c>
      <c r="D2" s="373">
        <f>'07-12-10 to 12-31-10'!G123</f>
        <v>0</v>
      </c>
      <c r="E2" s="370"/>
      <c r="F2" s="370"/>
      <c r="G2" s="369"/>
      <c r="H2" s="27"/>
    </row>
    <row r="3" spans="1:7" ht="12.75">
      <c r="A3" s="53" t="s">
        <v>32</v>
      </c>
      <c r="B3" s="350">
        <f>'Qtr 1 '!G182</f>
        <v>183631</v>
      </c>
      <c r="C3" s="361">
        <f>'Qtr 1 '!H182</f>
        <v>256540.77777777778</v>
      </c>
      <c r="D3" s="361">
        <f>'Qtr 1 '!I182</f>
        <v>253716.75</v>
      </c>
      <c r="E3" s="356">
        <f>'Qtr 1 '!J182</f>
        <v>0</v>
      </c>
      <c r="F3" s="356">
        <f>'Qtr 1 '!J182</f>
        <v>0</v>
      </c>
      <c r="G3" s="369"/>
    </row>
    <row r="4" spans="1:7" ht="12.75">
      <c r="A4" s="53" t="s">
        <v>33</v>
      </c>
      <c r="B4" s="350">
        <f>'Qtr 2'!G213</f>
        <v>707092.4142499999</v>
      </c>
      <c r="C4" s="361">
        <f>'Qtr 2'!H213</f>
        <v>249160.68888888892</v>
      </c>
      <c r="D4" s="361">
        <f>'Qtr 2'!I213</f>
        <v>1067971.232</v>
      </c>
      <c r="E4" s="356">
        <f>'Qtr 2'!J213</f>
        <v>0</v>
      </c>
      <c r="F4" s="356">
        <f>'Qtr 2'!J213</f>
        <v>0</v>
      </c>
      <c r="G4" s="369"/>
    </row>
    <row r="5" spans="1:7" ht="12.75">
      <c r="A5" s="53" t="s">
        <v>34</v>
      </c>
      <c r="B5" s="350">
        <f>'Qtr 3'!G175</f>
        <v>3950084.260375</v>
      </c>
      <c r="C5" s="361">
        <f>'Qtr 3'!H175</f>
        <v>353503.96527777775</v>
      </c>
      <c r="D5" s="361">
        <f>'Qtr 3'!I175</f>
        <v>402166.77674999996</v>
      </c>
      <c r="E5" s="356">
        <f>'Qtr 3'!J175</f>
        <v>0</v>
      </c>
      <c r="F5" s="356">
        <f>'Qtr 3'!J175</f>
        <v>0</v>
      </c>
      <c r="G5" s="369"/>
    </row>
    <row r="6" spans="1:7" ht="12.75">
      <c r="A6" s="53" t="s">
        <v>35</v>
      </c>
      <c r="B6" s="350">
        <f>'Qtr 4'!G162</f>
        <v>2116593.9008750003</v>
      </c>
      <c r="C6" s="361">
        <f>'Qtr 4'!H162</f>
        <v>245307.24583333335</v>
      </c>
      <c r="D6" s="361">
        <f>'Qtr 4'!I162</f>
        <v>1135176.366</v>
      </c>
      <c r="E6" s="356">
        <f>'Qtr 4'!J162</f>
        <v>0</v>
      </c>
      <c r="F6" s="356">
        <f>'Qtr 4'!J162</f>
        <v>0</v>
      </c>
      <c r="G6" s="369"/>
    </row>
    <row r="7" spans="1:7" ht="12.75">
      <c r="A7" s="54" t="s">
        <v>36</v>
      </c>
      <c r="B7" s="350">
        <f>'Qtr 5'!G170</f>
        <v>808885.4780694444</v>
      </c>
      <c r="C7" s="361">
        <f>'Qtr 5'!H170</f>
        <v>197112.55555555553</v>
      </c>
      <c r="D7" s="361">
        <f>'Qtr 5'!I170</f>
        <v>1126131.366</v>
      </c>
      <c r="E7" s="356">
        <f>'Qtr 5'!J170</f>
        <v>0</v>
      </c>
      <c r="F7" s="356">
        <f>'Qtr 5'!J170</f>
        <v>0</v>
      </c>
      <c r="G7" s="369"/>
    </row>
    <row r="8" spans="1:7" ht="12.75">
      <c r="A8" s="54" t="s">
        <v>37</v>
      </c>
      <c r="B8" s="350">
        <f>'Qtr 6'!G163</f>
        <v>875039.75</v>
      </c>
      <c r="C8" s="361">
        <f>'Qtr 6'!H163</f>
        <v>327595.16250000003</v>
      </c>
      <c r="D8" s="361">
        <f>'Qtr 6'!I163</f>
        <v>787842.366</v>
      </c>
      <c r="E8" s="356">
        <f>'Qtr 6'!J163</f>
        <v>0</v>
      </c>
      <c r="F8" s="356">
        <f>'Qtr 6'!J163</f>
        <v>0</v>
      </c>
      <c r="G8" s="369"/>
    </row>
    <row r="9" spans="1:7" ht="12.75">
      <c r="A9" s="54" t="s">
        <v>38</v>
      </c>
      <c r="B9" s="350">
        <f>'Qtr 7'!G185</f>
        <v>746180.5422499999</v>
      </c>
      <c r="C9" s="361">
        <f>'Qtr 7'!H185</f>
        <v>316325.58808333334</v>
      </c>
      <c r="D9" s="361">
        <f>'Qtr 7'!I185</f>
        <v>406148.08025</v>
      </c>
      <c r="E9" s="371"/>
      <c r="F9" s="356">
        <f>'Qtr 7'!J185</f>
        <v>0</v>
      </c>
      <c r="G9" s="369"/>
    </row>
    <row r="10" spans="1:7" ht="13.5" thickBot="1">
      <c r="A10" s="54" t="s">
        <v>39</v>
      </c>
      <c r="B10" s="351">
        <f>'Qtr 8'!G142</f>
        <v>345728.7</v>
      </c>
      <c r="C10" s="362">
        <f>'Qtr 8'!H142</f>
        <v>110477.63888888889</v>
      </c>
      <c r="D10" s="362">
        <f>'Qtr 8'!I142</f>
        <v>279763.08925</v>
      </c>
      <c r="E10" s="371"/>
      <c r="F10" s="351">
        <f>'Qtr 8'!J142</f>
        <v>0</v>
      </c>
      <c r="G10" s="369"/>
    </row>
    <row r="11" spans="1:7" ht="13.5" thickTop="1">
      <c r="A11" s="20"/>
      <c r="B11" s="379">
        <f>SUM(B3:B10)</f>
        <v>9733236.045819443</v>
      </c>
      <c r="C11" s="374">
        <f>SUM(C2:C10)</f>
        <v>2255676.6228055554</v>
      </c>
      <c r="D11" s="374">
        <f>SUM(D2:D10)</f>
        <v>5458916.02625</v>
      </c>
      <c r="E11" s="372"/>
      <c r="F11" s="377">
        <f>SUM(F3:F10)</f>
        <v>0</v>
      </c>
      <c r="G11" s="369"/>
    </row>
    <row r="12" spans="1:7" ht="13.5" thickBot="1">
      <c r="A12" s="20"/>
      <c r="B12" s="380"/>
      <c r="C12" s="375"/>
      <c r="D12" s="375"/>
      <c r="E12" s="372"/>
      <c r="F12" s="378"/>
      <c r="G12" s="369"/>
    </row>
    <row r="13" spans="1:7" ht="13.5" thickTop="1">
      <c r="A13" s="20" t="s">
        <v>60</v>
      </c>
      <c r="B13" s="105">
        <f>SUM(B11:D11)</f>
        <v>17447828.694875</v>
      </c>
      <c r="C13" s="105"/>
      <c r="D13" s="105"/>
      <c r="E13" s="21"/>
      <c r="F13" s="352">
        <f>B13+F11</f>
        <v>17447828.694875</v>
      </c>
      <c r="G13" s="2"/>
    </row>
    <row r="14" spans="1:7" ht="13.5" thickBot="1">
      <c r="A14" s="102"/>
      <c r="B14" s="22"/>
      <c r="C14" s="353"/>
      <c r="D14" s="353"/>
      <c r="E14" s="22"/>
      <c r="F14" s="22"/>
      <c r="G14" s="4"/>
    </row>
    <row r="15" spans="1:4" ht="13.5" thickBot="1">
      <c r="A15" s="27"/>
      <c r="B15" s="354"/>
      <c r="C15" s="354"/>
      <c r="D15" s="354"/>
    </row>
    <row r="16" spans="1:8" ht="12.75">
      <c r="A16" s="49"/>
      <c r="B16" s="96"/>
      <c r="C16" s="355"/>
      <c r="D16" s="355"/>
      <c r="E16" s="96"/>
      <c r="F16" s="96"/>
      <c r="G16" s="97"/>
      <c r="H16" s="7" t="s">
        <v>540</v>
      </c>
    </row>
    <row r="17" spans="1:10" ht="25.5">
      <c r="A17" s="99"/>
      <c r="B17" s="326" t="s">
        <v>25</v>
      </c>
      <c r="C17" s="326" t="s">
        <v>26</v>
      </c>
      <c r="D17" s="326" t="s">
        <v>27</v>
      </c>
      <c r="E17" s="326" t="s">
        <v>28</v>
      </c>
      <c r="F17" s="326" t="s">
        <v>29</v>
      </c>
      <c r="G17" s="99"/>
      <c r="H17" s="419" t="s">
        <v>41</v>
      </c>
      <c r="I17" s="420" t="s">
        <v>538</v>
      </c>
      <c r="J17" s="420" t="s">
        <v>539</v>
      </c>
    </row>
    <row r="18" spans="1:10" ht="12.75">
      <c r="A18" s="53" t="s">
        <v>32</v>
      </c>
      <c r="B18" s="356">
        <f>'Qtr 1 '!M182</f>
        <v>65160</v>
      </c>
      <c r="C18" s="356">
        <f>'Qtr 1 '!N182</f>
        <v>0</v>
      </c>
      <c r="D18" s="356">
        <f>'Qtr 1 '!O182</f>
        <v>0</v>
      </c>
      <c r="E18" s="356">
        <f>'Qtr 1 '!P182</f>
        <v>116471</v>
      </c>
      <c r="F18" s="356">
        <f>'Qtr 1 '!Q182</f>
        <v>2000</v>
      </c>
      <c r="G18" s="369"/>
      <c r="H18" s="350">
        <f>B3</f>
        <v>183631</v>
      </c>
      <c r="I18" s="17">
        <f>SUM(B18:F18)</f>
        <v>183631</v>
      </c>
      <c r="J18" s="17">
        <f>H18-I18</f>
        <v>0</v>
      </c>
    </row>
    <row r="19" spans="1:10" ht="12.75">
      <c r="A19" s="53" t="s">
        <v>33</v>
      </c>
      <c r="B19" s="356">
        <f>'Qtr 2'!M213</f>
        <v>117384</v>
      </c>
      <c r="C19" s="356">
        <f>'Qtr 2'!N213</f>
        <v>0</v>
      </c>
      <c r="D19" s="356">
        <f>'Qtr 2'!O213</f>
        <v>150000</v>
      </c>
      <c r="E19" s="356">
        <f>'Qtr 2'!P213</f>
        <v>423208.41425</v>
      </c>
      <c r="F19" s="356">
        <f>'Qtr 2'!Q213</f>
        <v>16500</v>
      </c>
      <c r="G19" s="369"/>
      <c r="H19" s="350">
        <f aca="true" t="shared" si="0" ref="H19:H25">B4</f>
        <v>707092.4142499999</v>
      </c>
      <c r="I19" s="17">
        <f>SUM(B19:F19)</f>
        <v>707092.4142499999</v>
      </c>
      <c r="J19" s="17">
        <f aca="true" t="shared" si="1" ref="J19:J25">H19-I19</f>
        <v>0</v>
      </c>
    </row>
    <row r="20" spans="1:10" ht="12.75">
      <c r="A20" s="53" t="s">
        <v>34</v>
      </c>
      <c r="B20" s="356">
        <f>'Qtr 3'!M175</f>
        <v>183274.25</v>
      </c>
      <c r="C20" s="356">
        <f>'Qtr 3'!N175</f>
        <v>0</v>
      </c>
      <c r="D20" s="356">
        <f>'Qtr 3'!O175</f>
        <v>2000000</v>
      </c>
      <c r="E20" s="356">
        <f>'Qtr 3'!P175</f>
        <v>1705145.010375</v>
      </c>
      <c r="F20" s="356">
        <f>'Qtr 3'!Q175</f>
        <v>61665</v>
      </c>
      <c r="G20" s="369"/>
      <c r="H20" s="350">
        <f t="shared" si="0"/>
        <v>3950084.260375</v>
      </c>
      <c r="I20" s="17">
        <f>SUM(B20:F20)</f>
        <v>3950084.260375</v>
      </c>
      <c r="J20" s="17">
        <f t="shared" si="1"/>
        <v>0</v>
      </c>
    </row>
    <row r="21" spans="1:10" ht="12.75">
      <c r="A21" s="53" t="s">
        <v>35</v>
      </c>
      <c r="B21" s="356">
        <f>'Qtr 4'!M162</f>
        <v>227155</v>
      </c>
      <c r="C21" s="356">
        <f>'Qtr 4'!N162</f>
        <v>1620000</v>
      </c>
      <c r="D21" s="356">
        <f>'Qtr 4'!O162</f>
        <v>0</v>
      </c>
      <c r="E21" s="356">
        <f>'Qtr 4'!P162</f>
        <v>207773.90087500002</v>
      </c>
      <c r="F21" s="356">
        <f>'Qtr 4'!Q162</f>
        <v>61665</v>
      </c>
      <c r="G21" s="369"/>
      <c r="H21" s="350">
        <f t="shared" si="0"/>
        <v>2116593.9008750003</v>
      </c>
      <c r="I21" s="17">
        <f>SUM(B21:F21)</f>
        <v>2116593.9008750003</v>
      </c>
      <c r="J21" s="17">
        <f t="shared" si="1"/>
        <v>0</v>
      </c>
    </row>
    <row r="22" spans="1:10" ht="12.75">
      <c r="A22" s="54" t="s">
        <v>36</v>
      </c>
      <c r="B22" s="356">
        <f>'Qtr 5'!M170</f>
        <v>158831.60694444444</v>
      </c>
      <c r="C22" s="356">
        <f>'Qtr 5'!N170</f>
        <v>250000</v>
      </c>
      <c r="D22" s="356">
        <f>'Qtr 5'!O170</f>
        <v>102000</v>
      </c>
      <c r="E22" s="356">
        <f>'Qtr 5'!P170</f>
        <v>237888.871125</v>
      </c>
      <c r="F22" s="356">
        <f>'Qtr 5'!Q170</f>
        <v>60165</v>
      </c>
      <c r="G22" s="369"/>
      <c r="H22" s="350">
        <f t="shared" si="0"/>
        <v>808885.4780694444</v>
      </c>
      <c r="I22" s="17">
        <f>SUM(B22:F22)</f>
        <v>808885.4780694444</v>
      </c>
      <c r="J22" s="17">
        <f t="shared" si="1"/>
        <v>0</v>
      </c>
    </row>
    <row r="23" spans="1:10" ht="12.75">
      <c r="A23" s="54" t="s">
        <v>37</v>
      </c>
      <c r="B23" s="356">
        <f>'Qtr 6'!M163</f>
        <v>76814</v>
      </c>
      <c r="C23" s="356">
        <f>'Qtr 6'!N163</f>
        <v>250000</v>
      </c>
      <c r="D23" s="356">
        <f>'Qtr 6'!O163</f>
        <v>150000</v>
      </c>
      <c r="E23" s="356">
        <f>'Qtr 6'!P163</f>
        <v>338060.75</v>
      </c>
      <c r="F23" s="356">
        <f>'Qtr 6'!Q163</f>
        <v>60165</v>
      </c>
      <c r="G23" s="369"/>
      <c r="H23" s="350">
        <f t="shared" si="0"/>
        <v>875039.75</v>
      </c>
      <c r="I23" s="17">
        <f>SUM(B23:F23)</f>
        <v>875039.75</v>
      </c>
      <c r="J23" s="17">
        <f t="shared" si="1"/>
        <v>0</v>
      </c>
    </row>
    <row r="24" spans="1:10" ht="12.75">
      <c r="A24" s="54" t="s">
        <v>38</v>
      </c>
      <c r="B24" s="356">
        <f>'Qtr 7'!M185</f>
        <v>187888</v>
      </c>
      <c r="C24" s="356">
        <f>'Qtr 7'!N185</f>
        <v>0</v>
      </c>
      <c r="D24" s="356">
        <f>'Qtr 7'!O185</f>
        <v>127500</v>
      </c>
      <c r="E24" s="356">
        <f>'Qtr 7'!P185</f>
        <v>356627.54225</v>
      </c>
      <c r="F24" s="356">
        <f>'Qtr 7'!Q185</f>
        <v>74165</v>
      </c>
      <c r="G24" s="369"/>
      <c r="H24" s="350">
        <f t="shared" si="0"/>
        <v>746180.5422499999</v>
      </c>
      <c r="I24" s="17">
        <f>SUM(B24:F24)</f>
        <v>746180.5422499999</v>
      </c>
      <c r="J24" s="17">
        <f t="shared" si="1"/>
        <v>0</v>
      </c>
    </row>
    <row r="25" spans="1:10" ht="13.5" thickBot="1">
      <c r="A25" s="54" t="s">
        <v>39</v>
      </c>
      <c r="B25" s="351">
        <f>'Qtr 8'!M142</f>
        <v>115762</v>
      </c>
      <c r="C25" s="351">
        <f>'Qtr 8'!N142</f>
        <v>0</v>
      </c>
      <c r="D25" s="351">
        <f>'Qtr 8'!O142</f>
        <v>0</v>
      </c>
      <c r="E25" s="351">
        <f>'Qtr 8'!P142</f>
        <v>169801.7</v>
      </c>
      <c r="F25" s="351">
        <f>'Qtr 8'!Q142</f>
        <v>60165</v>
      </c>
      <c r="G25" s="369"/>
      <c r="H25" s="350">
        <f t="shared" si="0"/>
        <v>345728.7</v>
      </c>
      <c r="I25" s="17">
        <f>SUM(B25:F25)</f>
        <v>345728.7</v>
      </c>
      <c r="J25" s="17">
        <f t="shared" si="1"/>
        <v>0</v>
      </c>
    </row>
    <row r="26" spans="1:7" ht="13.5" thickTop="1">
      <c r="A26" s="20"/>
      <c r="B26" s="367">
        <f>SUM(B18:B25)</f>
        <v>1132268.8569444446</v>
      </c>
      <c r="C26" s="367">
        <f>SUM(C18:C25)</f>
        <v>2120000</v>
      </c>
      <c r="D26" s="367">
        <f>SUM(D18:D25)</f>
        <v>2529500</v>
      </c>
      <c r="E26" s="367">
        <f>SUM(E18:E25)</f>
        <v>3554977.188875</v>
      </c>
      <c r="F26" s="381">
        <f>SUM(F18:F25)</f>
        <v>396490</v>
      </c>
      <c r="G26" s="369"/>
    </row>
    <row r="27" spans="1:9" ht="13.5" thickBot="1">
      <c r="A27" s="20"/>
      <c r="B27" s="368"/>
      <c r="C27" s="368"/>
      <c r="D27" s="368"/>
      <c r="E27" s="368"/>
      <c r="F27" s="382"/>
      <c r="G27" s="417"/>
      <c r="H27" s="418"/>
      <c r="I27" s="17"/>
    </row>
    <row r="28" spans="1:7" ht="13.5" thickTop="1">
      <c r="A28" s="20" t="s">
        <v>51</v>
      </c>
      <c r="B28" s="108">
        <f>SUM(B26:F26)</f>
        <v>9733236.045819445</v>
      </c>
      <c r="C28" s="105"/>
      <c r="D28" s="105"/>
      <c r="E28" s="105"/>
      <c r="F28" s="105"/>
      <c r="G28" s="2"/>
    </row>
    <row r="29" spans="1:7" ht="13.5" thickBot="1">
      <c r="A29" s="102"/>
      <c r="B29" s="22"/>
      <c r="C29" s="22"/>
      <c r="D29" s="22"/>
      <c r="E29" s="22"/>
      <c r="F29" s="22"/>
      <c r="G29" s="4"/>
    </row>
    <row r="30" spans="1:2" ht="13.5" thickBot="1">
      <c r="A30" s="27"/>
      <c r="B30"/>
    </row>
    <row r="31" spans="1:7" ht="12.75">
      <c r="A31" s="49"/>
      <c r="B31" s="96"/>
      <c r="C31" s="96"/>
      <c r="D31" s="96"/>
      <c r="E31" s="96"/>
      <c r="F31" s="96"/>
      <c r="G31" s="97"/>
    </row>
    <row r="32" spans="1:7" ht="25.5">
      <c r="A32" s="99"/>
      <c r="B32" s="360" t="s">
        <v>55</v>
      </c>
      <c r="C32" s="326" t="s">
        <v>59</v>
      </c>
      <c r="D32" s="99"/>
      <c r="E32" s="99"/>
      <c r="F32" s="99"/>
      <c r="G32" s="100"/>
    </row>
    <row r="33" spans="1:7" ht="12.75">
      <c r="A33" s="364" t="s">
        <v>32</v>
      </c>
      <c r="B33" s="366">
        <f>'Qtr 1 '!S182</f>
        <v>0</v>
      </c>
      <c r="C33" s="361">
        <f>'Qtr 1 '!T182</f>
        <v>183631</v>
      </c>
      <c r="D33" s="391"/>
      <c r="E33" s="21"/>
      <c r="F33" s="21"/>
      <c r="G33" s="2"/>
    </row>
    <row r="34" spans="1:7" ht="12.75">
      <c r="A34" s="364" t="s">
        <v>33</v>
      </c>
      <c r="B34" s="361">
        <f>'Qtr 2'!S213</f>
        <v>283921.02975</v>
      </c>
      <c r="C34" s="361">
        <f>'Qtr 2'!T213</f>
        <v>423171.3845</v>
      </c>
      <c r="D34" s="391"/>
      <c r="E34" s="21"/>
      <c r="F34" s="21"/>
      <c r="G34" s="2"/>
    </row>
    <row r="35" spans="1:7" ht="12.75">
      <c r="A35" s="364" t="s">
        <v>34</v>
      </c>
      <c r="B35" s="361">
        <f>'Qtr 3'!S175</f>
        <v>3355072.58925</v>
      </c>
      <c r="C35" s="361">
        <f>'Qtr 3'!T175</f>
        <v>595011.671125</v>
      </c>
      <c r="D35" s="391"/>
      <c r="E35" s="21"/>
      <c r="F35" s="21"/>
      <c r="G35" s="2"/>
    </row>
    <row r="36" spans="1:7" ht="12.75">
      <c r="A36" s="364" t="s">
        <v>35</v>
      </c>
      <c r="B36" s="361">
        <f>'Qtr 4'!S162</f>
        <v>1711921.02975</v>
      </c>
      <c r="C36" s="361">
        <f>'Qtr 4'!T162</f>
        <v>404672.871125</v>
      </c>
      <c r="D36" s="391"/>
      <c r="E36" s="21"/>
      <c r="F36" s="21"/>
      <c r="G36" s="2"/>
    </row>
    <row r="37" spans="1:7" ht="12.75">
      <c r="A37" s="365" t="s">
        <v>36</v>
      </c>
      <c r="B37" s="361">
        <f>'Qtr 5'!S170</f>
        <v>341217.6069444445</v>
      </c>
      <c r="C37" s="361">
        <f>'Qtr 5'!T170</f>
        <v>467667.871125</v>
      </c>
      <c r="D37" s="391"/>
      <c r="E37" s="21"/>
      <c r="F37" s="21"/>
      <c r="G37" s="2"/>
    </row>
    <row r="38" spans="1:7" ht="12.75">
      <c r="A38" s="365" t="s">
        <v>37</v>
      </c>
      <c r="B38" s="361">
        <f>'Qtr 6'!S163</f>
        <v>250000</v>
      </c>
      <c r="C38" s="361">
        <f>'Qtr 6'!T163</f>
        <v>625039.75</v>
      </c>
      <c r="D38" s="391"/>
      <c r="E38" s="21"/>
      <c r="F38" s="21"/>
      <c r="G38" s="2"/>
    </row>
    <row r="39" spans="1:7" ht="12.75">
      <c r="A39" s="365" t="s">
        <v>38</v>
      </c>
      <c r="B39" s="361">
        <f>'Qtr 7'!S185</f>
        <v>176103.34225</v>
      </c>
      <c r="C39" s="361">
        <f>'Qtr 7'!T185</f>
        <v>570077.2</v>
      </c>
      <c r="D39" s="391"/>
      <c r="E39" s="21"/>
      <c r="F39" s="21"/>
      <c r="G39" s="2"/>
    </row>
    <row r="40" spans="1:7" ht="13.5" thickBot="1">
      <c r="A40" s="365" t="s">
        <v>39</v>
      </c>
      <c r="B40" s="362">
        <f>'Qtr 8'!S142</f>
        <v>0</v>
      </c>
      <c r="C40" s="362">
        <f>'Qtr 8'!T142</f>
        <v>241205.7</v>
      </c>
      <c r="D40" s="391"/>
      <c r="E40" s="21"/>
      <c r="F40" s="21"/>
      <c r="G40" s="2"/>
    </row>
    <row r="41" spans="1:7" ht="13.5" thickTop="1">
      <c r="A41" s="20"/>
      <c r="B41" s="361">
        <f>SUM(B33:B40)</f>
        <v>6118235.597944444</v>
      </c>
      <c r="C41" s="361">
        <f>SUM(C33:C40)</f>
        <v>3510477.4478750005</v>
      </c>
      <c r="D41" s="359"/>
      <c r="E41" s="21"/>
      <c r="F41" s="21"/>
      <c r="G41" s="2"/>
    </row>
    <row r="42" spans="1:7" ht="13.5" thickBot="1">
      <c r="A42" s="20"/>
      <c r="B42" s="363">
        <f>B41/B43</f>
        <v>0.6354157163922166</v>
      </c>
      <c r="C42" s="363">
        <f>C41/B43</f>
        <v>0.36458428360778344</v>
      </c>
      <c r="D42" s="359"/>
      <c r="E42" s="21"/>
      <c r="F42" s="21"/>
      <c r="G42" s="2"/>
    </row>
    <row r="43" spans="1:7" ht="13.5" thickTop="1">
      <c r="A43" s="20" t="s">
        <v>51</v>
      </c>
      <c r="B43" s="357">
        <f>B41+C41</f>
        <v>9628713.045819445</v>
      </c>
      <c r="C43" s="358"/>
      <c r="D43" s="21"/>
      <c r="E43" s="21"/>
      <c r="F43" s="21"/>
      <c r="G43" s="2"/>
    </row>
    <row r="44" spans="1:7" ht="13.5" thickBot="1">
      <c r="A44" s="102"/>
      <c r="B44" s="22"/>
      <c r="C44" s="22"/>
      <c r="D44" s="22"/>
      <c r="E44" s="22"/>
      <c r="F44" s="22"/>
      <c r="G44" s="4"/>
    </row>
  </sheetData>
  <sheetProtection selectLockedCells="1" selectUnlockedCells="1"/>
  <mergeCells count="9">
    <mergeCell ref="F26:F27"/>
    <mergeCell ref="B26:B27"/>
    <mergeCell ref="C26:C27"/>
    <mergeCell ref="D26:D27"/>
    <mergeCell ref="E26:E27"/>
    <mergeCell ref="B11:B12"/>
    <mergeCell ref="C11:C12"/>
    <mergeCell ref="D11:D12"/>
    <mergeCell ref="F11:F12"/>
  </mergeCells>
  <printOptions gridLines="1"/>
  <pageMargins left="0.75" right="0.75" top="1.42" bottom="1" header="0.5" footer="0.5"/>
  <pageSetup fitToHeight="1" fitToWidth="1" horizontalDpi="1200" verticalDpi="1200" orientation="portrait" scale="77"/>
  <headerFooter alignWithMargins="0">
    <oddHeader>&amp;C&amp;12&lt;Project Name&gt;</oddHeader>
  </headerFooter>
</worksheet>
</file>

<file path=xl/worksheets/sheet13.xml><?xml version="1.0" encoding="utf-8"?>
<worksheet xmlns="http://schemas.openxmlformats.org/spreadsheetml/2006/main" xmlns:r="http://schemas.openxmlformats.org/officeDocument/2006/relationships">
  <sheetPr>
    <tabColor indexed="55"/>
    <pageSetUpPr fitToPage="1"/>
  </sheetPr>
  <dimension ref="A1:M45"/>
  <sheetViews>
    <sheetView zoomScale="125" zoomScaleNormal="125" workbookViewId="0" topLeftCell="A1">
      <selection activeCell="L13" sqref="L13"/>
    </sheetView>
  </sheetViews>
  <sheetFormatPr defaultColWidth="8.8515625" defaultRowHeight="12.75"/>
  <cols>
    <col min="2" max="2" width="19.421875" style="27" customWidth="1"/>
    <col min="3" max="3" width="17.140625" style="0" customWidth="1"/>
    <col min="4" max="4" width="16.140625" style="0" customWidth="1"/>
    <col min="5" max="5" width="17.421875" style="0" customWidth="1"/>
    <col min="6" max="6" width="10.421875" style="0" customWidth="1"/>
    <col min="7" max="7" width="16.421875" style="0" customWidth="1"/>
    <col min="10" max="10" width="11.8515625" style="0" bestFit="1" customWidth="1"/>
  </cols>
  <sheetData>
    <row r="1" spans="1:8" ht="12.75">
      <c r="A1" s="95"/>
      <c r="B1" s="49"/>
      <c r="C1" s="96"/>
      <c r="D1" s="96"/>
      <c r="E1" s="96"/>
      <c r="F1" s="96"/>
      <c r="G1" s="96"/>
      <c r="H1" s="97"/>
    </row>
    <row r="2" spans="1:13" s="51" customFormat="1" ht="25.5">
      <c r="A2" s="98"/>
      <c r="B2" s="99"/>
      <c r="C2" s="99" t="s">
        <v>41</v>
      </c>
      <c r="D2" s="99" t="s">
        <v>43</v>
      </c>
      <c r="E2" s="99" t="s">
        <v>42</v>
      </c>
      <c r="F2" s="99"/>
      <c r="G2" s="99" t="s">
        <v>58</v>
      </c>
      <c r="H2" s="100"/>
      <c r="M2" s="136"/>
    </row>
    <row r="3" spans="1:12" ht="12.75">
      <c r="A3" s="1"/>
      <c r="B3" s="52" t="s">
        <v>40</v>
      </c>
      <c r="C3" s="56"/>
      <c r="D3" s="101">
        <f>'07-12-10 to 12-31-10'!F129</f>
        <v>199653</v>
      </c>
      <c r="E3" s="101">
        <f>'07-12-10 to 12-31-10'!F128</f>
        <v>0</v>
      </c>
      <c r="F3" s="21"/>
      <c r="G3" s="21"/>
      <c r="H3" s="2"/>
      <c r="L3" s="47"/>
    </row>
    <row r="4" spans="1:8" ht="12.75">
      <c r="A4" s="1"/>
      <c r="B4" s="53" t="s">
        <v>32</v>
      </c>
      <c r="C4" s="70">
        <f>'Qtr 1 '!G182</f>
        <v>183631</v>
      </c>
      <c r="D4" s="70">
        <f>'Qtr 1 '!G184</f>
        <v>256540.77777777778</v>
      </c>
      <c r="E4" s="70">
        <f>'Qtr 1 '!G185</f>
        <v>253716.75</v>
      </c>
      <c r="F4" s="21"/>
      <c r="G4" s="70">
        <f>'Qtr 1 '!G186</f>
        <v>0</v>
      </c>
      <c r="H4" s="2"/>
    </row>
    <row r="5" spans="1:8" ht="12.75">
      <c r="A5" s="1"/>
      <c r="B5" s="53" t="s">
        <v>33</v>
      </c>
      <c r="C5" s="70">
        <f>'Qtr 2'!G213</f>
        <v>707092.4142499999</v>
      </c>
      <c r="D5" s="70">
        <f>'Qtr 2'!H213</f>
        <v>249160.68888888892</v>
      </c>
      <c r="E5" s="70">
        <f>'Qtr 2'!I213</f>
        <v>1067971.232</v>
      </c>
      <c r="F5" s="21"/>
      <c r="G5" s="70">
        <f>'Qtr 2'!J213</f>
        <v>0</v>
      </c>
      <c r="H5" s="2"/>
    </row>
    <row r="6" spans="1:8" ht="12.75">
      <c r="A6" s="1"/>
      <c r="B6" s="53" t="s">
        <v>34</v>
      </c>
      <c r="C6" s="70">
        <f>'Qtr 3'!G175</f>
        <v>3950084.260375</v>
      </c>
      <c r="D6" s="70">
        <f>'Qtr 3'!H175</f>
        <v>353503.96527777775</v>
      </c>
      <c r="E6" s="70">
        <f>'Qtr 3'!I175</f>
        <v>402166.77674999996</v>
      </c>
      <c r="F6" s="21"/>
      <c r="G6" s="70">
        <f>'Qtr 3'!J175</f>
        <v>0</v>
      </c>
      <c r="H6" s="2"/>
    </row>
    <row r="7" spans="1:8" ht="12.75">
      <c r="A7" s="1"/>
      <c r="B7" s="53" t="s">
        <v>35</v>
      </c>
      <c r="C7" s="70">
        <f>'Qtr 4'!G162</f>
        <v>2116593.9008750003</v>
      </c>
      <c r="D7" s="70">
        <f>'Qtr 4'!H162</f>
        <v>245307.24583333335</v>
      </c>
      <c r="E7" s="70">
        <f>'Qtr 4'!I162</f>
        <v>1135176.366</v>
      </c>
      <c r="F7" s="21"/>
      <c r="G7" s="70">
        <f>'Qtr 4'!J162</f>
        <v>0</v>
      </c>
      <c r="H7" s="2"/>
    </row>
    <row r="8" spans="1:8" ht="12.75">
      <c r="A8" s="1"/>
      <c r="B8" s="54" t="s">
        <v>36</v>
      </c>
      <c r="C8" s="70">
        <f>'Qtr 5'!G170</f>
        <v>808885.4780694444</v>
      </c>
      <c r="D8" s="70">
        <f>'Qtr 5'!H170</f>
        <v>197112.55555555553</v>
      </c>
      <c r="E8" s="70">
        <f>'Qtr 5'!I170</f>
        <v>1126131.366</v>
      </c>
      <c r="F8" s="21"/>
      <c r="G8" s="70">
        <f>'Qtr 5'!J170</f>
        <v>0</v>
      </c>
      <c r="H8" s="2"/>
    </row>
    <row r="9" spans="1:8" ht="12.75">
      <c r="A9" s="1"/>
      <c r="B9" s="54" t="s">
        <v>37</v>
      </c>
      <c r="C9" s="70">
        <f>'Qtr 6'!G163</f>
        <v>875039.75</v>
      </c>
      <c r="D9" s="70">
        <f>'Qtr 6'!H163</f>
        <v>327595.16250000003</v>
      </c>
      <c r="E9" s="70">
        <f>'Qtr 6'!I163</f>
        <v>787842.366</v>
      </c>
      <c r="F9" s="21"/>
      <c r="G9" s="70">
        <f>'Qtr 6'!J163</f>
        <v>0</v>
      </c>
      <c r="H9" s="2"/>
    </row>
    <row r="10" spans="1:8" ht="12.75">
      <c r="A10" s="1"/>
      <c r="B10" s="54" t="s">
        <v>38</v>
      </c>
      <c r="C10" s="70">
        <f>'Qtr 7'!G185</f>
        <v>746180.5422499999</v>
      </c>
      <c r="D10" s="70">
        <f>'Qtr 7'!H185</f>
        <v>316325.58808333334</v>
      </c>
      <c r="E10" s="70">
        <f>'Qtr 7'!I185</f>
        <v>406148.08025</v>
      </c>
      <c r="F10" s="21"/>
      <c r="G10" s="70">
        <f>'Qtr 7'!J185</f>
        <v>0</v>
      </c>
      <c r="H10" s="2"/>
    </row>
    <row r="11" spans="1:8" ht="13.5" thickBot="1">
      <c r="A11" s="1"/>
      <c r="B11" s="54" t="s">
        <v>39</v>
      </c>
      <c r="C11" s="65">
        <f>'Qtr 8'!G142</f>
        <v>345728.7</v>
      </c>
      <c r="D11" s="66">
        <f>'Qtr 8'!H142</f>
        <v>110477.63888888889</v>
      </c>
      <c r="E11" s="66">
        <f>'Qtr 8'!I142</f>
        <v>279763.08925</v>
      </c>
      <c r="F11" s="21"/>
      <c r="G11" s="66">
        <f>'Qtr 8'!J142</f>
        <v>0</v>
      </c>
      <c r="H11" s="2"/>
    </row>
    <row r="12" spans="1:8" ht="13.5" thickTop="1">
      <c r="A12" s="1"/>
      <c r="B12" s="20"/>
      <c r="C12" s="325">
        <f>SUM(C4:C11)</f>
        <v>9733236.045819443</v>
      </c>
      <c r="D12" s="347">
        <f>SUM(D3:D11)</f>
        <v>2255676.6228055554</v>
      </c>
      <c r="E12" s="347">
        <f>SUM(E3:E11)</f>
        <v>5458916.02625</v>
      </c>
      <c r="F12" s="135"/>
      <c r="G12" s="347">
        <f>SUM(G4:G11)</f>
        <v>0</v>
      </c>
      <c r="H12" s="2"/>
    </row>
    <row r="13" spans="1:8" ht="13.5" thickBot="1">
      <c r="A13" s="1"/>
      <c r="B13" s="20"/>
      <c r="C13" s="346"/>
      <c r="D13" s="348"/>
      <c r="E13" s="348"/>
      <c r="F13" s="135"/>
      <c r="G13" s="348"/>
      <c r="H13" s="2"/>
    </row>
    <row r="14" spans="1:8" ht="18" customHeight="1" thickTop="1">
      <c r="A14" s="1"/>
      <c r="B14" s="20" t="s">
        <v>60</v>
      </c>
      <c r="C14" s="105">
        <f>SUM(C12:E12)</f>
        <v>17447828.694875</v>
      </c>
      <c r="D14" s="105"/>
      <c r="E14" s="105"/>
      <c r="F14" s="21"/>
      <c r="G14" s="70">
        <f>C14+G12</f>
        <v>17447828.694875</v>
      </c>
      <c r="H14" s="2"/>
    </row>
    <row r="15" spans="1:8" ht="13.5" thickBot="1">
      <c r="A15" s="3"/>
      <c r="B15" s="102"/>
      <c r="C15" s="22"/>
      <c r="D15" s="103"/>
      <c r="E15" s="103"/>
      <c r="F15" s="22"/>
      <c r="G15" s="22"/>
      <c r="H15" s="4"/>
    </row>
    <row r="16" spans="3:5" ht="13.5" thickBot="1">
      <c r="C16" s="55"/>
      <c r="D16" s="55"/>
      <c r="E16" s="55"/>
    </row>
    <row r="17" spans="1:8" ht="12.75">
      <c r="A17" s="95"/>
      <c r="B17" s="49"/>
      <c r="C17" s="96"/>
      <c r="D17" s="104"/>
      <c r="E17" s="104"/>
      <c r="F17" s="96"/>
      <c r="G17" s="96"/>
      <c r="H17" s="97"/>
    </row>
    <row r="18" spans="1:8" s="51" customFormat="1" ht="25.5">
      <c r="A18" s="98"/>
      <c r="B18" s="99"/>
      <c r="C18" s="99" t="s">
        <v>25</v>
      </c>
      <c r="D18" s="99" t="s">
        <v>26</v>
      </c>
      <c r="E18" s="99" t="s">
        <v>27</v>
      </c>
      <c r="F18" s="99" t="s">
        <v>28</v>
      </c>
      <c r="G18" s="99" t="s">
        <v>29</v>
      </c>
      <c r="H18" s="100"/>
    </row>
    <row r="19" spans="1:8" ht="12.75">
      <c r="A19" s="1"/>
      <c r="B19" s="53" t="s">
        <v>32</v>
      </c>
      <c r="C19" s="69">
        <f>'Qtr 1 '!M182</f>
        <v>65160</v>
      </c>
      <c r="D19" s="70">
        <f>'Qtr 1 '!N182</f>
        <v>0</v>
      </c>
      <c r="E19" s="70">
        <f>'Qtr 1 '!O182</f>
        <v>0</v>
      </c>
      <c r="F19" s="70">
        <f>'Qtr 1 '!P182</f>
        <v>116471</v>
      </c>
      <c r="G19" s="70">
        <f>'Qtr 1 '!Q182</f>
        <v>2000</v>
      </c>
      <c r="H19" s="2"/>
    </row>
    <row r="20" spans="1:8" ht="12.75">
      <c r="A20" s="1"/>
      <c r="B20" s="53" t="s">
        <v>33</v>
      </c>
      <c r="C20" s="69">
        <f>'Qtr 2'!M213</f>
        <v>117384</v>
      </c>
      <c r="D20" s="70">
        <f>'Qtr 2'!N213</f>
        <v>0</v>
      </c>
      <c r="E20" s="70">
        <f>'Qtr 2'!O213</f>
        <v>150000</v>
      </c>
      <c r="F20" s="70">
        <f>'Qtr 2'!P213</f>
        <v>423208.41425</v>
      </c>
      <c r="G20" s="70">
        <f>'Qtr 2'!Q213</f>
        <v>16500</v>
      </c>
      <c r="H20" s="2"/>
    </row>
    <row r="21" spans="1:8" ht="12.75">
      <c r="A21" s="1"/>
      <c r="B21" s="53" t="s">
        <v>34</v>
      </c>
      <c r="C21" s="69">
        <f>'Qtr 3'!M175</f>
        <v>183274.25</v>
      </c>
      <c r="D21" s="70">
        <f>'Qtr 3'!N175</f>
        <v>0</v>
      </c>
      <c r="E21" s="70">
        <f>'Qtr 3'!O175</f>
        <v>2000000</v>
      </c>
      <c r="F21" s="70">
        <f>'Qtr 3'!P175</f>
        <v>1705145.010375</v>
      </c>
      <c r="G21" s="70">
        <f>'Qtr 3'!Q175</f>
        <v>61665</v>
      </c>
      <c r="H21" s="2"/>
    </row>
    <row r="22" spans="1:8" ht="12.75">
      <c r="A22" s="1"/>
      <c r="B22" s="53" t="s">
        <v>35</v>
      </c>
      <c r="C22" s="69">
        <f>'Qtr 4'!M162</f>
        <v>227155</v>
      </c>
      <c r="D22" s="70">
        <f>'Qtr 4'!N162</f>
        <v>1620000</v>
      </c>
      <c r="E22" s="70">
        <f>'Qtr 4'!O162</f>
        <v>0</v>
      </c>
      <c r="F22" s="70">
        <f>'Qtr 4'!P162</f>
        <v>207773.90087500002</v>
      </c>
      <c r="G22" s="70">
        <f>'Qtr 4'!Q162</f>
        <v>61665</v>
      </c>
      <c r="H22" s="2"/>
    </row>
    <row r="23" spans="1:8" ht="12.75">
      <c r="A23" s="1"/>
      <c r="B23" s="54" t="s">
        <v>36</v>
      </c>
      <c r="C23" s="69">
        <f>'Qtr 5'!M170</f>
        <v>158831.60694444444</v>
      </c>
      <c r="D23" s="70">
        <f>'Qtr 5'!N170</f>
        <v>250000</v>
      </c>
      <c r="E23" s="70">
        <f>'Qtr 5'!O170</f>
        <v>102000</v>
      </c>
      <c r="F23" s="70">
        <f>'Qtr 5'!P170</f>
        <v>237888.871125</v>
      </c>
      <c r="G23" s="70">
        <f>'Qtr 5'!Q170</f>
        <v>60165</v>
      </c>
      <c r="H23" s="2"/>
    </row>
    <row r="24" spans="1:8" ht="12.75">
      <c r="A24" s="1"/>
      <c r="B24" s="54" t="s">
        <v>37</v>
      </c>
      <c r="C24" s="69">
        <f>'Qtr 6'!M163</f>
        <v>76814</v>
      </c>
      <c r="D24" s="70">
        <f>'Qtr 6'!N163</f>
        <v>250000</v>
      </c>
      <c r="E24" s="70">
        <f>'Qtr 6'!O163</f>
        <v>150000</v>
      </c>
      <c r="F24" s="70">
        <f>'Qtr 6'!P163</f>
        <v>338060.75</v>
      </c>
      <c r="G24" s="70">
        <f>'Qtr 6'!Q163</f>
        <v>60165</v>
      </c>
      <c r="H24" s="2"/>
    </row>
    <row r="25" spans="1:8" ht="12.75">
      <c r="A25" s="1"/>
      <c r="B25" s="54" t="s">
        <v>38</v>
      </c>
      <c r="C25" s="69">
        <f>'Qtr 7'!M185</f>
        <v>187888</v>
      </c>
      <c r="D25" s="70">
        <f>'Qtr 7'!N185</f>
        <v>0</v>
      </c>
      <c r="E25" s="70">
        <f>'Qtr 7'!O185</f>
        <v>127500</v>
      </c>
      <c r="F25" s="70">
        <f>'Qtr 7'!P185</f>
        <v>356627.54225</v>
      </c>
      <c r="G25" s="70">
        <f>'Qtr 7'!Q185</f>
        <v>74165</v>
      </c>
      <c r="H25" s="2"/>
    </row>
    <row r="26" spans="1:8" ht="13.5" thickBot="1">
      <c r="A26" s="1"/>
      <c r="B26" s="54" t="s">
        <v>39</v>
      </c>
      <c r="C26" s="65">
        <f>'Qtr 8'!M142</f>
        <v>115762</v>
      </c>
      <c r="D26" s="66">
        <f>'Qtr 8'!N142</f>
        <v>0</v>
      </c>
      <c r="E26" s="66">
        <f>'Qtr 8'!O142</f>
        <v>0</v>
      </c>
      <c r="F26" s="66">
        <f>'Qtr 8'!P142</f>
        <v>169801.7</v>
      </c>
      <c r="G26" s="66">
        <f>'Qtr 8'!Q142</f>
        <v>60165</v>
      </c>
      <c r="H26" s="2"/>
    </row>
    <row r="27" spans="1:8" ht="13.5" thickTop="1">
      <c r="A27" s="1"/>
      <c r="B27" s="20"/>
      <c r="C27" s="345">
        <f>SUM(C19:C26)</f>
        <v>1132268.8569444446</v>
      </c>
      <c r="D27" s="345">
        <f>SUM(D19:D26)</f>
        <v>2120000</v>
      </c>
      <c r="E27" s="345">
        <f>SUM(E19:E26)</f>
        <v>2529500</v>
      </c>
      <c r="F27" s="345">
        <f>SUM(F19:F26)</f>
        <v>3554977.188875</v>
      </c>
      <c r="G27" s="345">
        <f>SUM(G19:G26)</f>
        <v>396490</v>
      </c>
      <c r="H27" s="2"/>
    </row>
    <row r="28" spans="1:8" ht="13.5" thickBot="1">
      <c r="A28" s="1"/>
      <c r="B28" s="20"/>
      <c r="C28" s="324"/>
      <c r="D28" s="324"/>
      <c r="E28" s="324"/>
      <c r="F28" s="324"/>
      <c r="G28" s="324"/>
      <c r="H28" s="2"/>
    </row>
    <row r="29" spans="1:8" ht="13.5" thickTop="1">
      <c r="A29" s="1"/>
      <c r="B29" s="20" t="s">
        <v>51</v>
      </c>
      <c r="C29" s="108">
        <f>SUM(C27:G27)</f>
        <v>9733236.045819445</v>
      </c>
      <c r="D29" s="105"/>
      <c r="E29" s="105"/>
      <c r="F29" s="105"/>
      <c r="G29" s="105"/>
      <c r="H29" s="2"/>
    </row>
    <row r="30" spans="1:8" ht="13.5" thickBot="1">
      <c r="A30" s="3"/>
      <c r="B30" s="102"/>
      <c r="C30" s="22"/>
      <c r="D30" s="22"/>
      <c r="E30" s="22"/>
      <c r="F30" s="22"/>
      <c r="G30" s="22"/>
      <c r="H30" s="4"/>
    </row>
    <row r="31" ht="13.5" thickBot="1"/>
    <row r="32" spans="1:8" ht="12.75">
      <c r="A32" s="95"/>
      <c r="B32" s="49"/>
      <c r="C32" s="96"/>
      <c r="D32" s="96"/>
      <c r="E32" s="96"/>
      <c r="F32" s="96"/>
      <c r="G32" s="96"/>
      <c r="H32" s="97"/>
    </row>
    <row r="33" spans="1:8" s="51" customFormat="1" ht="12.75">
      <c r="A33" s="98"/>
      <c r="B33" s="99"/>
      <c r="C33" s="99" t="s">
        <v>55</v>
      </c>
      <c r="D33" s="99" t="s">
        <v>59</v>
      </c>
      <c r="E33" s="99"/>
      <c r="F33" s="99"/>
      <c r="G33" s="99"/>
      <c r="H33" s="100"/>
    </row>
    <row r="34" spans="1:8" ht="12.75">
      <c r="A34" s="1"/>
      <c r="B34" s="53" t="s">
        <v>32</v>
      </c>
      <c r="C34" s="70">
        <f>'Qtr 1 '!S182</f>
        <v>0</v>
      </c>
      <c r="D34" s="70">
        <f>'Qtr 1 '!T182</f>
        <v>183631</v>
      </c>
      <c r="E34" s="21"/>
      <c r="F34" s="21"/>
      <c r="G34" s="21"/>
      <c r="H34" s="2"/>
    </row>
    <row r="35" spans="1:8" ht="12.75">
      <c r="A35" s="1"/>
      <c r="B35" s="53" t="s">
        <v>33</v>
      </c>
      <c r="C35" s="70">
        <f>'Qtr 2'!S213</f>
        <v>283921.02975</v>
      </c>
      <c r="D35" s="70">
        <f>'Qtr 2'!T213</f>
        <v>423171.3845</v>
      </c>
      <c r="E35" s="21"/>
      <c r="F35" s="21"/>
      <c r="G35" s="21"/>
      <c r="H35" s="2"/>
    </row>
    <row r="36" spans="1:8" ht="12.75">
      <c r="A36" s="1"/>
      <c r="B36" s="53" t="s">
        <v>34</v>
      </c>
      <c r="C36" s="70">
        <f>'Qtr 3'!S175</f>
        <v>3355072.58925</v>
      </c>
      <c r="D36" s="70">
        <f>'Qtr 3'!T175</f>
        <v>595011.671125</v>
      </c>
      <c r="E36" s="21"/>
      <c r="F36" s="21"/>
      <c r="G36" s="21"/>
      <c r="H36" s="2"/>
    </row>
    <row r="37" spans="1:8" ht="12.75">
      <c r="A37" s="1"/>
      <c r="B37" s="53" t="s">
        <v>35</v>
      </c>
      <c r="C37" s="70">
        <f>'Qtr 4'!S162</f>
        <v>1711921.02975</v>
      </c>
      <c r="D37" s="70">
        <f>'Qtr 4'!T162</f>
        <v>404672.871125</v>
      </c>
      <c r="E37" s="21"/>
      <c r="F37" s="21"/>
      <c r="G37" s="21"/>
      <c r="H37" s="2"/>
    </row>
    <row r="38" spans="1:8" ht="12.75">
      <c r="A38" s="1"/>
      <c r="B38" s="54" t="s">
        <v>36</v>
      </c>
      <c r="C38" s="70">
        <f>'Qtr 5'!S170</f>
        <v>341217.6069444445</v>
      </c>
      <c r="D38" s="70">
        <f>'Qtr 5'!T170</f>
        <v>467667.871125</v>
      </c>
      <c r="E38" s="21"/>
      <c r="F38" s="21"/>
      <c r="G38" s="21"/>
      <c r="H38" s="2"/>
    </row>
    <row r="39" spans="1:8" ht="12.75">
      <c r="A39" s="1"/>
      <c r="B39" s="54" t="s">
        <v>37</v>
      </c>
      <c r="C39" s="70">
        <f>'Qtr 6'!S163</f>
        <v>250000</v>
      </c>
      <c r="D39" s="70">
        <f>'Qtr 6'!T163</f>
        <v>625039.75</v>
      </c>
      <c r="E39" s="21"/>
      <c r="F39" s="21"/>
      <c r="G39" s="21"/>
      <c r="H39" s="2"/>
    </row>
    <row r="40" spans="1:8" ht="12.75">
      <c r="A40" s="1"/>
      <c r="B40" s="54" t="s">
        <v>38</v>
      </c>
      <c r="C40" s="70">
        <f>'Qtr 7'!S185</f>
        <v>176103.34225</v>
      </c>
      <c r="D40" s="70">
        <f>'Qtr 7'!T185</f>
        <v>570077.2</v>
      </c>
      <c r="E40" s="21"/>
      <c r="F40" s="21"/>
      <c r="G40" s="21"/>
      <c r="H40" s="2"/>
    </row>
    <row r="41" spans="1:8" ht="13.5" thickBot="1">
      <c r="A41" s="1"/>
      <c r="B41" s="54" t="s">
        <v>39</v>
      </c>
      <c r="C41" s="65">
        <f>'Qtr 8'!S142</f>
        <v>0</v>
      </c>
      <c r="D41" s="66">
        <f>'Qtr 8'!T142</f>
        <v>241205.7</v>
      </c>
      <c r="E41" s="21"/>
      <c r="F41" s="21"/>
      <c r="G41" s="21"/>
      <c r="H41" s="2"/>
    </row>
    <row r="42" spans="1:8" ht="13.5" thickTop="1">
      <c r="A42" s="1"/>
      <c r="B42" s="20"/>
      <c r="C42" s="70">
        <f>SUM(C34:C41)</f>
        <v>6118235.597944444</v>
      </c>
      <c r="D42" s="70">
        <f>SUM(D34:D41)</f>
        <v>3510477.4478750005</v>
      </c>
      <c r="E42" s="21"/>
      <c r="F42" s="21"/>
      <c r="G42" s="21"/>
      <c r="H42" s="2"/>
    </row>
    <row r="43" spans="1:8" ht="13.5" thickBot="1">
      <c r="A43" s="1"/>
      <c r="B43" s="20"/>
      <c r="C43" s="109">
        <f>C42/C44</f>
        <v>0.6354157163922166</v>
      </c>
      <c r="D43" s="109">
        <f>D42/C44</f>
        <v>0.36458428360778344</v>
      </c>
      <c r="E43" s="21"/>
      <c r="F43" s="21"/>
      <c r="G43" s="21"/>
      <c r="H43" s="2"/>
    </row>
    <row r="44" spans="1:8" ht="13.5" thickTop="1">
      <c r="A44" s="1"/>
      <c r="B44" s="20" t="s">
        <v>51</v>
      </c>
      <c r="C44" s="107">
        <f>C42+D42</f>
        <v>9628713.045819445</v>
      </c>
      <c r="D44" s="106"/>
      <c r="E44" s="21"/>
      <c r="F44" s="21"/>
      <c r="G44" s="21"/>
      <c r="H44" s="2"/>
    </row>
    <row r="45" spans="1:8" ht="13.5" thickBot="1">
      <c r="A45" s="3"/>
      <c r="B45" s="102"/>
      <c r="C45" s="22"/>
      <c r="D45" s="22"/>
      <c r="E45" s="22"/>
      <c r="F45" s="22"/>
      <c r="G45" s="22"/>
      <c r="H45" s="4"/>
    </row>
  </sheetData>
  <sheetProtection password="A083" sheet="1" objects="1" scenarios="1" selectLockedCells="1" selectUnlockedCells="1"/>
  <mergeCells count="9">
    <mergeCell ref="C12:C13"/>
    <mergeCell ref="D12:D13"/>
    <mergeCell ref="E12:E13"/>
    <mergeCell ref="G12:G13"/>
    <mergeCell ref="G27:G28"/>
    <mergeCell ref="C27:C28"/>
    <mergeCell ref="D27:D28"/>
    <mergeCell ref="E27:E28"/>
    <mergeCell ref="F27:F28"/>
  </mergeCells>
  <printOptions gridLines="1"/>
  <pageMargins left="0.75" right="0.75" top="1.42" bottom="1" header="0.5" footer="0.5"/>
  <pageSetup fitToHeight="1" fitToWidth="1" horizontalDpi="1200" verticalDpi="1200" orientation="portrait" scale="79"/>
  <headerFooter alignWithMargins="0">
    <oddHeader>&amp;C&amp;12&lt;Project Name&gt;</oddHeader>
  </headerFooter>
</worksheet>
</file>

<file path=xl/worksheets/sheet2.xml><?xml version="1.0" encoding="utf-8"?>
<worksheet xmlns="http://schemas.openxmlformats.org/spreadsheetml/2006/main" xmlns:r="http://schemas.openxmlformats.org/officeDocument/2006/relationships">
  <sheetPr>
    <tabColor indexed="31"/>
    <pageSetUpPr fitToPage="1"/>
  </sheetPr>
  <dimension ref="A1:Y164"/>
  <sheetViews>
    <sheetView zoomScale="70" zoomScaleNormal="70" workbookViewId="0" topLeftCell="A1">
      <pane ySplit="8" topLeftCell="BM9" activePane="bottomLeft" state="frozen"/>
      <selection pane="topLeft" activeCell="A1" sqref="A1"/>
      <selection pane="bottomLeft" activeCell="F59" sqref="F59"/>
    </sheetView>
  </sheetViews>
  <sheetFormatPr defaultColWidth="8.8515625" defaultRowHeight="12.75"/>
  <cols>
    <col min="1" max="1" width="4.421875" style="0" customWidth="1"/>
    <col min="2" max="2" width="3.421875" style="0" customWidth="1"/>
    <col min="3" max="3" width="16.7109375" style="0" customWidth="1"/>
    <col min="4" max="4" width="19.140625" style="44" customWidth="1"/>
    <col min="5" max="5" width="5.421875" style="44" customWidth="1"/>
    <col min="6" max="6" width="39.28125" style="0" customWidth="1"/>
    <col min="7" max="7" width="17.140625" style="0" customWidth="1"/>
    <col min="8" max="8" width="15.421875" style="0" customWidth="1"/>
    <col min="9" max="9" width="15.140625" style="0" customWidth="1"/>
    <col min="10" max="10" width="18.140625" style="0" customWidth="1"/>
    <col min="11" max="11" width="25.421875" style="0" customWidth="1"/>
    <col min="12" max="12" width="1.421875" style="0" customWidth="1"/>
    <col min="13" max="13" width="12.140625" style="30" customWidth="1"/>
    <col min="14" max="14" width="12.140625" style="35" customWidth="1"/>
    <col min="15" max="15" width="12.140625" style="30" customWidth="1"/>
    <col min="16" max="16" width="12.140625" style="35" customWidth="1"/>
    <col min="17" max="17" width="12.140625" style="30" customWidth="1"/>
    <col min="18" max="18" width="2.421875" style="0" customWidth="1"/>
    <col min="19" max="19" width="11.140625" style="8" customWidth="1"/>
    <col min="20" max="20" width="10.7109375" style="8" customWidth="1"/>
    <col min="26" max="26" width="10.7109375" style="0" customWidth="1"/>
  </cols>
  <sheetData>
    <row r="1" spans="4:25" ht="12.75" customHeight="1">
      <c r="D1" s="336" t="s">
        <v>61</v>
      </c>
      <c r="E1" s="338" t="s">
        <v>52</v>
      </c>
      <c r="M1" s="35"/>
      <c r="O1" s="35"/>
      <c r="Q1" s="35"/>
      <c r="S1" s="332" t="s">
        <v>55</v>
      </c>
      <c r="T1" s="332" t="s">
        <v>57</v>
      </c>
      <c r="W1" s="27" t="s">
        <v>25</v>
      </c>
      <c r="Y1" t="s">
        <v>53</v>
      </c>
    </row>
    <row r="2" spans="4:25" ht="12.75" customHeight="1">
      <c r="D2" s="336"/>
      <c r="E2" s="338"/>
      <c r="M2" s="35"/>
      <c r="O2" s="35"/>
      <c r="Q2" s="35"/>
      <c r="S2" s="332"/>
      <c r="T2" s="332"/>
      <c r="W2" s="27" t="s">
        <v>26</v>
      </c>
      <c r="Y2" t="s">
        <v>54</v>
      </c>
    </row>
    <row r="3" spans="4:23" ht="12.75" customHeight="1">
      <c r="D3" s="336"/>
      <c r="E3" s="338"/>
      <c r="M3" s="35"/>
      <c r="O3" s="35"/>
      <c r="Q3" s="35"/>
      <c r="S3" s="332"/>
      <c r="T3" s="332"/>
      <c r="W3" s="27" t="s">
        <v>27</v>
      </c>
    </row>
    <row r="4" spans="4:23" ht="12.75" customHeight="1" thickBot="1">
      <c r="D4" s="336"/>
      <c r="E4" s="338"/>
      <c r="M4" s="35"/>
      <c r="O4" s="35"/>
      <c r="Q4" s="35"/>
      <c r="S4" s="332"/>
      <c r="T4" s="332"/>
      <c r="W4" s="27" t="s">
        <v>28</v>
      </c>
    </row>
    <row r="5" spans="4:23" ht="13.5" customHeight="1" thickBot="1">
      <c r="D5" s="336"/>
      <c r="E5" s="338"/>
      <c r="M5" s="333" t="s">
        <v>24</v>
      </c>
      <c r="N5" s="334"/>
      <c r="O5" s="334"/>
      <c r="P5" s="334"/>
      <c r="Q5" s="335"/>
      <c r="S5" s="332"/>
      <c r="T5" s="332"/>
      <c r="W5" s="27" t="s">
        <v>29</v>
      </c>
    </row>
    <row r="6" spans="4:20" s="124" customFormat="1" ht="45.75" customHeight="1" thickBot="1">
      <c r="D6" s="336"/>
      <c r="E6" s="338"/>
      <c r="G6" s="129" t="s">
        <v>126</v>
      </c>
      <c r="H6" s="130" t="s">
        <v>43</v>
      </c>
      <c r="I6" s="129" t="s">
        <v>42</v>
      </c>
      <c r="J6" s="131" t="s">
        <v>58</v>
      </c>
      <c r="K6" s="132" t="s">
        <v>127</v>
      </c>
      <c r="L6" s="125"/>
      <c r="M6" s="126" t="s">
        <v>19</v>
      </c>
      <c r="N6" s="127" t="s">
        <v>20</v>
      </c>
      <c r="O6" s="126" t="s">
        <v>21</v>
      </c>
      <c r="P6" s="127" t="s">
        <v>22</v>
      </c>
      <c r="Q6" s="126" t="s">
        <v>23</v>
      </c>
      <c r="R6" s="128"/>
      <c r="S6" s="332"/>
      <c r="T6" s="332"/>
    </row>
    <row r="7" spans="4:18" ht="12.75" customHeight="1">
      <c r="D7" s="336"/>
      <c r="E7" s="338"/>
      <c r="G7" s="23"/>
      <c r="H7" s="20"/>
      <c r="I7" s="122"/>
      <c r="J7" s="6"/>
      <c r="K7" s="20"/>
      <c r="L7" s="40"/>
      <c r="R7" s="71"/>
    </row>
    <row r="8" spans="4:18" ht="12.75">
      <c r="D8" s="44" t="s">
        <v>13</v>
      </c>
      <c r="E8" s="338"/>
      <c r="F8" s="15" t="s">
        <v>12</v>
      </c>
      <c r="G8" s="12"/>
      <c r="H8" s="19"/>
      <c r="I8" s="12"/>
      <c r="J8" s="10"/>
      <c r="K8" s="19"/>
      <c r="L8" s="41"/>
      <c r="M8" s="32"/>
      <c r="R8" s="71"/>
    </row>
    <row r="9" spans="1:18" ht="12.75">
      <c r="A9" s="7" t="s">
        <v>6</v>
      </c>
      <c r="F9" s="7" t="s">
        <v>106</v>
      </c>
      <c r="G9" s="12"/>
      <c r="H9" s="19"/>
      <c r="I9" s="12"/>
      <c r="J9" s="10"/>
      <c r="K9" s="19"/>
      <c r="L9" s="41"/>
      <c r="M9" s="32"/>
      <c r="N9" s="38"/>
      <c r="O9" s="32"/>
      <c r="P9" s="38"/>
      <c r="Q9" s="32"/>
      <c r="R9" s="71"/>
    </row>
    <row r="10" spans="2:18" ht="12.75">
      <c r="B10" t="s">
        <v>62</v>
      </c>
      <c r="F10" t="s">
        <v>107</v>
      </c>
      <c r="G10" s="12"/>
      <c r="H10" s="19"/>
      <c r="I10" s="12"/>
      <c r="J10" s="10"/>
      <c r="K10" s="19"/>
      <c r="L10" s="41"/>
      <c r="M10" s="32"/>
      <c r="N10" s="38"/>
      <c r="O10" s="32"/>
      <c r="P10" s="38"/>
      <c r="Q10" s="32"/>
      <c r="R10" s="71"/>
    </row>
    <row r="11" spans="2:20" ht="12.75">
      <c r="B11">
        <v>1</v>
      </c>
      <c r="C11" t="s">
        <v>63</v>
      </c>
      <c r="D11" s="44" t="s">
        <v>25</v>
      </c>
      <c r="E11" s="44" t="s">
        <v>54</v>
      </c>
      <c r="F11" t="s">
        <v>109</v>
      </c>
      <c r="G11" s="12">
        <v>1500</v>
      </c>
      <c r="H11" s="19">
        <v>0</v>
      </c>
      <c r="I11" s="12">
        <v>0</v>
      </c>
      <c r="J11" s="10">
        <v>0</v>
      </c>
      <c r="K11" s="19"/>
      <c r="L11" s="41"/>
      <c r="M11" s="32">
        <f aca="true" t="shared" si="0" ref="M11:M42">IF(D11="Personnel",G11,0)</f>
        <v>1500</v>
      </c>
      <c r="N11" s="38">
        <f aca="true" t="shared" si="1" ref="N11:N42">IF(D11="Hardware",G11,0)</f>
        <v>0</v>
      </c>
      <c r="O11" s="32">
        <f aca="true" t="shared" si="2" ref="O11:O42">IF(D11="software",G11,0)</f>
        <v>0</v>
      </c>
      <c r="P11" s="38">
        <f aca="true" t="shared" si="3" ref="P11:P42">IF(D11="contractual services",G11,0)</f>
        <v>0</v>
      </c>
      <c r="Q11" s="32">
        <f aca="true" t="shared" si="4" ref="Q11:Q42">IF(D11="Other NPS",G11,0)</f>
        <v>0</v>
      </c>
      <c r="R11" s="71"/>
      <c r="S11" s="8">
        <f aca="true" t="shared" si="5" ref="S11:S42">IF(E11="yes",G11,0)</f>
        <v>0</v>
      </c>
      <c r="T11" s="8">
        <f aca="true" t="shared" si="6" ref="T11:T42">IF(E11="no",G11,0)</f>
        <v>1500</v>
      </c>
    </row>
    <row r="12" spans="2:20" ht="12.75">
      <c r="B12">
        <v>2</v>
      </c>
      <c r="C12" t="s">
        <v>63</v>
      </c>
      <c r="D12" s="44" t="s">
        <v>25</v>
      </c>
      <c r="E12" s="44" t="s">
        <v>54</v>
      </c>
      <c r="F12" t="s">
        <v>110</v>
      </c>
      <c r="G12" s="12">
        <v>0</v>
      </c>
      <c r="H12" s="19">
        <v>1000</v>
      </c>
      <c r="I12" s="12"/>
      <c r="J12" s="10"/>
      <c r="K12" s="19"/>
      <c r="L12" s="41"/>
      <c r="M12" s="32">
        <f t="shared" si="0"/>
        <v>0</v>
      </c>
      <c r="N12" s="38">
        <f t="shared" si="1"/>
        <v>0</v>
      </c>
      <c r="O12" s="32">
        <f t="shared" si="2"/>
        <v>0</v>
      </c>
      <c r="P12" s="38">
        <f t="shared" si="3"/>
        <v>0</v>
      </c>
      <c r="Q12" s="32">
        <f t="shared" si="4"/>
        <v>0</v>
      </c>
      <c r="R12" s="71"/>
      <c r="S12" s="8">
        <f t="shared" si="5"/>
        <v>0</v>
      </c>
      <c r="T12" s="8">
        <f t="shared" si="6"/>
        <v>0</v>
      </c>
    </row>
    <row r="13" spans="2:20" ht="12.75">
      <c r="B13">
        <v>3</v>
      </c>
      <c r="C13" t="s">
        <v>63</v>
      </c>
      <c r="D13" s="44" t="s">
        <v>28</v>
      </c>
      <c r="E13" s="44" t="s">
        <v>53</v>
      </c>
      <c r="F13" t="s">
        <v>111</v>
      </c>
      <c r="G13" s="12">
        <v>0</v>
      </c>
      <c r="H13" s="19">
        <v>0</v>
      </c>
      <c r="I13" s="12">
        <v>500</v>
      </c>
      <c r="J13" s="10"/>
      <c r="K13" s="19"/>
      <c r="L13" s="41"/>
      <c r="M13" s="32">
        <f t="shared" si="0"/>
        <v>0</v>
      </c>
      <c r="N13" s="38">
        <f t="shared" si="1"/>
        <v>0</v>
      </c>
      <c r="O13" s="32">
        <f t="shared" si="2"/>
        <v>0</v>
      </c>
      <c r="P13" s="38">
        <f t="shared" si="3"/>
        <v>0</v>
      </c>
      <c r="Q13" s="32">
        <f t="shared" si="4"/>
        <v>0</v>
      </c>
      <c r="R13" s="71"/>
      <c r="S13" s="8">
        <f t="shared" si="5"/>
        <v>0</v>
      </c>
      <c r="T13" s="8">
        <f t="shared" si="6"/>
        <v>0</v>
      </c>
    </row>
    <row r="14" spans="2:20" ht="12.75">
      <c r="B14">
        <v>4</v>
      </c>
      <c r="C14" t="s">
        <v>63</v>
      </c>
      <c r="G14" s="12"/>
      <c r="H14" s="19"/>
      <c r="I14" s="12"/>
      <c r="J14" s="10"/>
      <c r="K14" s="19"/>
      <c r="L14" s="41"/>
      <c r="M14" s="32">
        <f t="shared" si="0"/>
        <v>0</v>
      </c>
      <c r="N14" s="38">
        <f t="shared" si="1"/>
        <v>0</v>
      </c>
      <c r="O14" s="32">
        <f t="shared" si="2"/>
        <v>0</v>
      </c>
      <c r="P14" s="38">
        <f t="shared" si="3"/>
        <v>0</v>
      </c>
      <c r="Q14" s="32">
        <f t="shared" si="4"/>
        <v>0</v>
      </c>
      <c r="R14" s="71"/>
      <c r="S14" s="8">
        <f t="shared" si="5"/>
        <v>0</v>
      </c>
      <c r="T14" s="8">
        <f t="shared" si="6"/>
        <v>0</v>
      </c>
    </row>
    <row r="15" spans="2:20" ht="12.75">
      <c r="B15">
        <v>5</v>
      </c>
      <c r="C15" t="s">
        <v>63</v>
      </c>
      <c r="G15" s="12"/>
      <c r="H15" s="19"/>
      <c r="I15" s="12"/>
      <c r="J15" s="10"/>
      <c r="K15" s="19"/>
      <c r="L15" s="41"/>
      <c r="M15" s="32">
        <f t="shared" si="0"/>
        <v>0</v>
      </c>
      <c r="N15" s="38">
        <f t="shared" si="1"/>
        <v>0</v>
      </c>
      <c r="O15" s="32">
        <f t="shared" si="2"/>
        <v>0</v>
      </c>
      <c r="P15" s="38">
        <f t="shared" si="3"/>
        <v>0</v>
      </c>
      <c r="Q15" s="32">
        <f t="shared" si="4"/>
        <v>0</v>
      </c>
      <c r="R15" s="71"/>
      <c r="S15" s="8">
        <f t="shared" si="5"/>
        <v>0</v>
      </c>
      <c r="T15" s="8">
        <f t="shared" si="6"/>
        <v>0</v>
      </c>
    </row>
    <row r="16" spans="2:20" ht="12.75">
      <c r="B16">
        <v>6</v>
      </c>
      <c r="C16" t="s">
        <v>63</v>
      </c>
      <c r="G16" s="12"/>
      <c r="H16" s="19"/>
      <c r="I16" s="12"/>
      <c r="J16" s="10"/>
      <c r="K16" s="19"/>
      <c r="L16" s="41"/>
      <c r="M16" s="32">
        <f t="shared" si="0"/>
        <v>0</v>
      </c>
      <c r="N16" s="38">
        <f t="shared" si="1"/>
        <v>0</v>
      </c>
      <c r="O16" s="32">
        <f t="shared" si="2"/>
        <v>0</v>
      </c>
      <c r="P16" s="38">
        <f t="shared" si="3"/>
        <v>0</v>
      </c>
      <c r="Q16" s="32">
        <f t="shared" si="4"/>
        <v>0</v>
      </c>
      <c r="R16" s="71"/>
      <c r="S16" s="8">
        <f t="shared" si="5"/>
        <v>0</v>
      </c>
      <c r="T16" s="8">
        <f t="shared" si="6"/>
        <v>0</v>
      </c>
    </row>
    <row r="17" spans="7:20" ht="12.75">
      <c r="G17" s="12"/>
      <c r="H17" s="19"/>
      <c r="I17" s="12"/>
      <c r="J17" s="10"/>
      <c r="K17" s="19"/>
      <c r="L17" s="41"/>
      <c r="M17" s="32">
        <f t="shared" si="0"/>
        <v>0</v>
      </c>
      <c r="N17" s="38">
        <f t="shared" si="1"/>
        <v>0</v>
      </c>
      <c r="O17" s="32">
        <f t="shared" si="2"/>
        <v>0</v>
      </c>
      <c r="P17" s="38">
        <f t="shared" si="3"/>
        <v>0</v>
      </c>
      <c r="Q17" s="32">
        <f t="shared" si="4"/>
        <v>0</v>
      </c>
      <c r="R17" s="71"/>
      <c r="S17" s="8">
        <f t="shared" si="5"/>
        <v>0</v>
      </c>
      <c r="T17" s="8">
        <f t="shared" si="6"/>
        <v>0</v>
      </c>
    </row>
    <row r="18" spans="2:20" ht="12.75">
      <c r="B18" t="s">
        <v>64</v>
      </c>
      <c r="F18" t="s">
        <v>108</v>
      </c>
      <c r="G18" s="12"/>
      <c r="H18" s="19"/>
      <c r="I18" s="12"/>
      <c r="J18" s="10"/>
      <c r="K18" s="19"/>
      <c r="L18" s="41"/>
      <c r="M18" s="32">
        <f t="shared" si="0"/>
        <v>0</v>
      </c>
      <c r="N18" s="38">
        <f t="shared" si="1"/>
        <v>0</v>
      </c>
      <c r="O18" s="32">
        <f t="shared" si="2"/>
        <v>0</v>
      </c>
      <c r="P18" s="38">
        <f t="shared" si="3"/>
        <v>0</v>
      </c>
      <c r="Q18" s="32">
        <f t="shared" si="4"/>
        <v>0</v>
      </c>
      <c r="R18" s="71"/>
      <c r="S18" s="8">
        <f t="shared" si="5"/>
        <v>0</v>
      </c>
      <c r="T18" s="8">
        <f t="shared" si="6"/>
        <v>0</v>
      </c>
    </row>
    <row r="19" spans="2:20" ht="12.75">
      <c r="B19">
        <v>1</v>
      </c>
      <c r="C19" t="s">
        <v>63</v>
      </c>
      <c r="E19" s="44" t="s">
        <v>54</v>
      </c>
      <c r="F19" t="s">
        <v>112</v>
      </c>
      <c r="G19" s="12"/>
      <c r="H19" s="19">
        <v>750</v>
      </c>
      <c r="I19" s="12"/>
      <c r="J19" s="10"/>
      <c r="K19" s="19"/>
      <c r="L19" s="41"/>
      <c r="M19" s="32">
        <f t="shared" si="0"/>
        <v>0</v>
      </c>
      <c r="N19" s="38">
        <f t="shared" si="1"/>
        <v>0</v>
      </c>
      <c r="O19" s="32">
        <f t="shared" si="2"/>
        <v>0</v>
      </c>
      <c r="P19" s="38">
        <f t="shared" si="3"/>
        <v>0</v>
      </c>
      <c r="Q19" s="32">
        <f t="shared" si="4"/>
        <v>0</v>
      </c>
      <c r="R19" s="71"/>
      <c r="S19" s="8">
        <f t="shared" si="5"/>
        <v>0</v>
      </c>
      <c r="T19" s="8">
        <f t="shared" si="6"/>
        <v>0</v>
      </c>
    </row>
    <row r="20" spans="2:20" ht="12.75">
      <c r="B20">
        <v>2</v>
      </c>
      <c r="C20" t="s">
        <v>63</v>
      </c>
      <c r="E20" s="44" t="s">
        <v>54</v>
      </c>
      <c r="F20" t="s">
        <v>109</v>
      </c>
      <c r="G20" s="12">
        <v>1500</v>
      </c>
      <c r="H20" s="19"/>
      <c r="I20" s="12"/>
      <c r="J20" s="10"/>
      <c r="K20" s="19"/>
      <c r="L20" s="41"/>
      <c r="M20" s="32">
        <f t="shared" si="0"/>
        <v>0</v>
      </c>
      <c r="N20" s="38">
        <f t="shared" si="1"/>
        <v>0</v>
      </c>
      <c r="O20" s="32">
        <f t="shared" si="2"/>
        <v>0</v>
      </c>
      <c r="P20" s="38">
        <f t="shared" si="3"/>
        <v>0</v>
      </c>
      <c r="Q20" s="32">
        <f t="shared" si="4"/>
        <v>0</v>
      </c>
      <c r="R20" s="71"/>
      <c r="S20" s="8">
        <f t="shared" si="5"/>
        <v>0</v>
      </c>
      <c r="T20" s="8">
        <f t="shared" si="6"/>
        <v>1500</v>
      </c>
    </row>
    <row r="21" spans="2:20" ht="12.75">
      <c r="B21">
        <v>3</v>
      </c>
      <c r="C21" t="s">
        <v>63</v>
      </c>
      <c r="E21" s="44" t="s">
        <v>54</v>
      </c>
      <c r="F21" t="s">
        <v>113</v>
      </c>
      <c r="G21" s="12"/>
      <c r="H21" s="19"/>
      <c r="I21" s="12">
        <v>250</v>
      </c>
      <c r="J21" s="10"/>
      <c r="K21" s="19"/>
      <c r="L21" s="41"/>
      <c r="M21" s="32">
        <f t="shared" si="0"/>
        <v>0</v>
      </c>
      <c r="N21" s="38">
        <f t="shared" si="1"/>
        <v>0</v>
      </c>
      <c r="O21" s="32">
        <f t="shared" si="2"/>
        <v>0</v>
      </c>
      <c r="P21" s="38">
        <f t="shared" si="3"/>
        <v>0</v>
      </c>
      <c r="Q21" s="32">
        <f t="shared" si="4"/>
        <v>0</v>
      </c>
      <c r="R21" s="71"/>
      <c r="S21" s="8">
        <f t="shared" si="5"/>
        <v>0</v>
      </c>
      <c r="T21" s="8">
        <f t="shared" si="6"/>
        <v>0</v>
      </c>
    </row>
    <row r="22" spans="2:20" ht="12.75">
      <c r="B22">
        <v>4</v>
      </c>
      <c r="C22" t="s">
        <v>63</v>
      </c>
      <c r="G22" s="12"/>
      <c r="H22" s="19"/>
      <c r="I22" s="12"/>
      <c r="J22" s="10"/>
      <c r="K22" s="19"/>
      <c r="L22" s="41"/>
      <c r="M22" s="32">
        <f t="shared" si="0"/>
        <v>0</v>
      </c>
      <c r="N22" s="38">
        <f t="shared" si="1"/>
        <v>0</v>
      </c>
      <c r="O22" s="32">
        <f t="shared" si="2"/>
        <v>0</v>
      </c>
      <c r="P22" s="38">
        <f t="shared" si="3"/>
        <v>0</v>
      </c>
      <c r="Q22" s="32">
        <f t="shared" si="4"/>
        <v>0</v>
      </c>
      <c r="R22" s="71"/>
      <c r="S22" s="8">
        <f t="shared" si="5"/>
        <v>0</v>
      </c>
      <c r="T22" s="8">
        <f t="shared" si="6"/>
        <v>0</v>
      </c>
    </row>
    <row r="23" spans="2:20" ht="12.75">
      <c r="B23">
        <v>5</v>
      </c>
      <c r="C23" t="s">
        <v>63</v>
      </c>
      <c r="G23" s="12"/>
      <c r="H23" s="19"/>
      <c r="I23" s="12"/>
      <c r="J23" s="10"/>
      <c r="K23" s="19"/>
      <c r="L23" s="41"/>
      <c r="M23" s="32">
        <f t="shared" si="0"/>
        <v>0</v>
      </c>
      <c r="N23" s="38">
        <f t="shared" si="1"/>
        <v>0</v>
      </c>
      <c r="O23" s="32">
        <f t="shared" si="2"/>
        <v>0</v>
      </c>
      <c r="P23" s="38">
        <f t="shared" si="3"/>
        <v>0</v>
      </c>
      <c r="Q23" s="32">
        <f t="shared" si="4"/>
        <v>0</v>
      </c>
      <c r="R23" s="71"/>
      <c r="S23" s="8">
        <f t="shared" si="5"/>
        <v>0</v>
      </c>
      <c r="T23" s="8">
        <f t="shared" si="6"/>
        <v>0</v>
      </c>
    </row>
    <row r="24" spans="2:20" ht="12.75">
      <c r="B24">
        <v>6</v>
      </c>
      <c r="C24" t="s">
        <v>63</v>
      </c>
      <c r="G24" s="12"/>
      <c r="H24" s="19"/>
      <c r="I24" s="12"/>
      <c r="J24" s="10"/>
      <c r="K24" s="19"/>
      <c r="L24" s="41"/>
      <c r="M24" s="32">
        <f t="shared" si="0"/>
        <v>0</v>
      </c>
      <c r="N24" s="38">
        <f t="shared" si="1"/>
        <v>0</v>
      </c>
      <c r="O24" s="32">
        <f t="shared" si="2"/>
        <v>0</v>
      </c>
      <c r="P24" s="38">
        <f t="shared" si="3"/>
        <v>0</v>
      </c>
      <c r="Q24" s="32">
        <f t="shared" si="4"/>
        <v>0</v>
      </c>
      <c r="R24" s="71"/>
      <c r="S24" s="8">
        <f t="shared" si="5"/>
        <v>0</v>
      </c>
      <c r="T24" s="8">
        <f t="shared" si="6"/>
        <v>0</v>
      </c>
    </row>
    <row r="25" spans="7:20" ht="12.75">
      <c r="G25" s="12"/>
      <c r="H25" s="19"/>
      <c r="I25" s="12"/>
      <c r="J25" s="10"/>
      <c r="K25" s="19"/>
      <c r="L25" s="41"/>
      <c r="M25" s="32">
        <f t="shared" si="0"/>
        <v>0</v>
      </c>
      <c r="N25" s="38">
        <f t="shared" si="1"/>
        <v>0</v>
      </c>
      <c r="O25" s="32">
        <f t="shared" si="2"/>
        <v>0</v>
      </c>
      <c r="P25" s="38">
        <f t="shared" si="3"/>
        <v>0</v>
      </c>
      <c r="Q25" s="32">
        <f t="shared" si="4"/>
        <v>0</v>
      </c>
      <c r="R25" s="71"/>
      <c r="S25" s="8">
        <f t="shared" si="5"/>
        <v>0</v>
      </c>
      <c r="T25" s="8">
        <f t="shared" si="6"/>
        <v>0</v>
      </c>
    </row>
    <row r="26" spans="2:20" ht="12.75">
      <c r="B26" t="s">
        <v>65</v>
      </c>
      <c r="G26" s="12"/>
      <c r="H26" s="19"/>
      <c r="I26" s="12"/>
      <c r="J26" s="10"/>
      <c r="K26" s="19"/>
      <c r="L26" s="41"/>
      <c r="M26" s="32">
        <f t="shared" si="0"/>
        <v>0</v>
      </c>
      <c r="N26" s="38">
        <f t="shared" si="1"/>
        <v>0</v>
      </c>
      <c r="O26" s="32">
        <f t="shared" si="2"/>
        <v>0</v>
      </c>
      <c r="P26" s="38">
        <f t="shared" si="3"/>
        <v>0</v>
      </c>
      <c r="Q26" s="32">
        <f t="shared" si="4"/>
        <v>0</v>
      </c>
      <c r="R26" s="71"/>
      <c r="S26" s="8">
        <f t="shared" si="5"/>
        <v>0</v>
      </c>
      <c r="T26" s="8">
        <f t="shared" si="6"/>
        <v>0</v>
      </c>
    </row>
    <row r="27" spans="2:20" ht="12.75">
      <c r="B27">
        <v>1</v>
      </c>
      <c r="C27" t="s">
        <v>63</v>
      </c>
      <c r="G27" s="12"/>
      <c r="H27" s="19"/>
      <c r="I27" s="12"/>
      <c r="J27" s="10"/>
      <c r="K27" s="19"/>
      <c r="L27" s="41"/>
      <c r="M27" s="32">
        <f t="shared" si="0"/>
        <v>0</v>
      </c>
      <c r="N27" s="38">
        <f t="shared" si="1"/>
        <v>0</v>
      </c>
      <c r="O27" s="32">
        <f t="shared" si="2"/>
        <v>0</v>
      </c>
      <c r="P27" s="38">
        <f t="shared" si="3"/>
        <v>0</v>
      </c>
      <c r="Q27" s="32">
        <f t="shared" si="4"/>
        <v>0</v>
      </c>
      <c r="R27" s="71"/>
      <c r="S27" s="8">
        <f t="shared" si="5"/>
        <v>0</v>
      </c>
      <c r="T27" s="8">
        <f t="shared" si="6"/>
        <v>0</v>
      </c>
    </row>
    <row r="28" spans="2:20" ht="12.75">
      <c r="B28">
        <v>2</v>
      </c>
      <c r="C28" t="s">
        <v>63</v>
      </c>
      <c r="G28" s="12"/>
      <c r="H28" s="19"/>
      <c r="I28" s="12"/>
      <c r="J28" s="10"/>
      <c r="K28" s="19"/>
      <c r="L28" s="41"/>
      <c r="M28" s="32">
        <f t="shared" si="0"/>
        <v>0</v>
      </c>
      <c r="N28" s="38">
        <f t="shared" si="1"/>
        <v>0</v>
      </c>
      <c r="O28" s="32">
        <f t="shared" si="2"/>
        <v>0</v>
      </c>
      <c r="P28" s="38">
        <f t="shared" si="3"/>
        <v>0</v>
      </c>
      <c r="Q28" s="32">
        <f t="shared" si="4"/>
        <v>0</v>
      </c>
      <c r="R28" s="71"/>
      <c r="S28" s="8">
        <f t="shared" si="5"/>
        <v>0</v>
      </c>
      <c r="T28" s="8">
        <f t="shared" si="6"/>
        <v>0</v>
      </c>
    </row>
    <row r="29" spans="2:20" ht="12.75">
      <c r="B29">
        <v>3</v>
      </c>
      <c r="C29" t="s">
        <v>63</v>
      </c>
      <c r="G29" s="12"/>
      <c r="H29" s="19"/>
      <c r="I29" s="12"/>
      <c r="J29" s="10"/>
      <c r="K29" s="19"/>
      <c r="L29" s="41"/>
      <c r="M29" s="32">
        <f t="shared" si="0"/>
        <v>0</v>
      </c>
      <c r="N29" s="38">
        <f t="shared" si="1"/>
        <v>0</v>
      </c>
      <c r="O29" s="32">
        <f t="shared" si="2"/>
        <v>0</v>
      </c>
      <c r="P29" s="38">
        <f t="shared" si="3"/>
        <v>0</v>
      </c>
      <c r="Q29" s="32">
        <f t="shared" si="4"/>
        <v>0</v>
      </c>
      <c r="R29" s="71"/>
      <c r="S29" s="8">
        <f t="shared" si="5"/>
        <v>0</v>
      </c>
      <c r="T29" s="8">
        <f t="shared" si="6"/>
        <v>0</v>
      </c>
    </row>
    <row r="30" spans="2:20" ht="12.75">
      <c r="B30">
        <v>4</v>
      </c>
      <c r="C30" t="s">
        <v>63</v>
      </c>
      <c r="G30" s="12"/>
      <c r="H30" s="19"/>
      <c r="I30" s="12"/>
      <c r="J30" s="10"/>
      <c r="K30" s="19"/>
      <c r="L30" s="41"/>
      <c r="M30" s="32">
        <f t="shared" si="0"/>
        <v>0</v>
      </c>
      <c r="N30" s="38">
        <f t="shared" si="1"/>
        <v>0</v>
      </c>
      <c r="O30" s="32">
        <f t="shared" si="2"/>
        <v>0</v>
      </c>
      <c r="P30" s="38">
        <f t="shared" si="3"/>
        <v>0</v>
      </c>
      <c r="Q30" s="32">
        <f t="shared" si="4"/>
        <v>0</v>
      </c>
      <c r="R30" s="71"/>
      <c r="S30" s="8">
        <f t="shared" si="5"/>
        <v>0</v>
      </c>
      <c r="T30" s="8">
        <f t="shared" si="6"/>
        <v>0</v>
      </c>
    </row>
    <row r="31" spans="2:20" ht="12.75">
      <c r="B31">
        <v>5</v>
      </c>
      <c r="C31" t="s">
        <v>63</v>
      </c>
      <c r="G31" s="12"/>
      <c r="H31" s="19"/>
      <c r="I31" s="12"/>
      <c r="J31" s="10"/>
      <c r="K31" s="19"/>
      <c r="L31" s="41"/>
      <c r="M31" s="32">
        <f t="shared" si="0"/>
        <v>0</v>
      </c>
      <c r="N31" s="38">
        <f t="shared" si="1"/>
        <v>0</v>
      </c>
      <c r="O31" s="32">
        <f t="shared" si="2"/>
        <v>0</v>
      </c>
      <c r="P31" s="38">
        <f t="shared" si="3"/>
        <v>0</v>
      </c>
      <c r="Q31" s="32">
        <f t="shared" si="4"/>
        <v>0</v>
      </c>
      <c r="R31" s="71"/>
      <c r="S31" s="8">
        <f t="shared" si="5"/>
        <v>0</v>
      </c>
      <c r="T31" s="8">
        <f t="shared" si="6"/>
        <v>0</v>
      </c>
    </row>
    <row r="32" spans="2:20" ht="12.75">
      <c r="B32">
        <v>6</v>
      </c>
      <c r="C32" t="s">
        <v>63</v>
      </c>
      <c r="G32" s="12"/>
      <c r="H32" s="19"/>
      <c r="I32" s="12"/>
      <c r="J32" s="10"/>
      <c r="K32" s="19"/>
      <c r="L32" s="41"/>
      <c r="M32" s="32">
        <f t="shared" si="0"/>
        <v>0</v>
      </c>
      <c r="N32" s="38">
        <f t="shared" si="1"/>
        <v>0</v>
      </c>
      <c r="O32" s="32">
        <f t="shared" si="2"/>
        <v>0</v>
      </c>
      <c r="P32" s="38">
        <f t="shared" si="3"/>
        <v>0</v>
      </c>
      <c r="Q32" s="32">
        <f t="shared" si="4"/>
        <v>0</v>
      </c>
      <c r="R32" s="71"/>
      <c r="S32" s="8">
        <f t="shared" si="5"/>
        <v>0</v>
      </c>
      <c r="T32" s="8">
        <f t="shared" si="6"/>
        <v>0</v>
      </c>
    </row>
    <row r="33" spans="7:20" ht="12.75">
      <c r="G33" s="12"/>
      <c r="H33" s="19"/>
      <c r="I33" s="12"/>
      <c r="J33" s="10"/>
      <c r="K33" s="19"/>
      <c r="L33" s="41"/>
      <c r="M33" s="32">
        <f t="shared" si="0"/>
        <v>0</v>
      </c>
      <c r="N33" s="38">
        <f t="shared" si="1"/>
        <v>0</v>
      </c>
      <c r="O33" s="32">
        <f t="shared" si="2"/>
        <v>0</v>
      </c>
      <c r="P33" s="38">
        <f t="shared" si="3"/>
        <v>0</v>
      </c>
      <c r="Q33" s="32">
        <f t="shared" si="4"/>
        <v>0</v>
      </c>
      <c r="R33" s="71"/>
      <c r="S33" s="8">
        <f t="shared" si="5"/>
        <v>0</v>
      </c>
      <c r="T33" s="8">
        <f t="shared" si="6"/>
        <v>0</v>
      </c>
    </row>
    <row r="34" spans="3:20" ht="13.5" thickBot="1">
      <c r="C34" s="14" t="s">
        <v>66</v>
      </c>
      <c r="G34" s="24"/>
      <c r="H34" s="25"/>
      <c r="I34" s="24"/>
      <c r="J34" s="26"/>
      <c r="K34" s="19"/>
      <c r="L34" s="41"/>
      <c r="M34" s="32">
        <f t="shared" si="0"/>
        <v>0</v>
      </c>
      <c r="N34" s="38">
        <f t="shared" si="1"/>
        <v>0</v>
      </c>
      <c r="O34" s="32">
        <f t="shared" si="2"/>
        <v>0</v>
      </c>
      <c r="P34" s="38">
        <f t="shared" si="3"/>
        <v>0</v>
      </c>
      <c r="Q34" s="32">
        <f t="shared" si="4"/>
        <v>0</v>
      </c>
      <c r="R34" s="71"/>
      <c r="S34" s="8">
        <f t="shared" si="5"/>
        <v>0</v>
      </c>
      <c r="T34" s="8">
        <f t="shared" si="6"/>
        <v>0</v>
      </c>
    </row>
    <row r="35" spans="3:20" ht="13.5" thickTop="1">
      <c r="C35" s="14"/>
      <c r="F35" s="18" t="s">
        <v>16</v>
      </c>
      <c r="G35" s="12">
        <f>SUM(G9:G34)</f>
        <v>3000</v>
      </c>
      <c r="H35" s="19">
        <f>SUM(H11:H34)</f>
        <v>1750</v>
      </c>
      <c r="I35" s="12">
        <f>SUM(I9:I34)</f>
        <v>750</v>
      </c>
      <c r="J35" s="10">
        <f>SUM(J9:J34)</f>
        <v>0</v>
      </c>
      <c r="K35" s="19"/>
      <c r="L35" s="41"/>
      <c r="M35" s="32">
        <f t="shared" si="0"/>
        <v>0</v>
      </c>
      <c r="N35" s="38">
        <f t="shared" si="1"/>
        <v>0</v>
      </c>
      <c r="O35" s="32">
        <f t="shared" si="2"/>
        <v>0</v>
      </c>
      <c r="P35" s="38">
        <f t="shared" si="3"/>
        <v>0</v>
      </c>
      <c r="Q35" s="32">
        <f t="shared" si="4"/>
        <v>0</v>
      </c>
      <c r="R35" s="71"/>
      <c r="S35" s="8">
        <f t="shared" si="5"/>
        <v>0</v>
      </c>
      <c r="T35" s="8">
        <f t="shared" si="6"/>
        <v>0</v>
      </c>
    </row>
    <row r="36" spans="3:20" ht="12.75">
      <c r="C36" s="14"/>
      <c r="G36" s="12"/>
      <c r="H36" s="19"/>
      <c r="I36" s="12"/>
      <c r="J36" s="10"/>
      <c r="K36" s="19"/>
      <c r="L36" s="41"/>
      <c r="M36" s="32">
        <f t="shared" si="0"/>
        <v>0</v>
      </c>
      <c r="N36" s="38">
        <f t="shared" si="1"/>
        <v>0</v>
      </c>
      <c r="O36" s="32">
        <f t="shared" si="2"/>
        <v>0</v>
      </c>
      <c r="P36" s="38">
        <f t="shared" si="3"/>
        <v>0</v>
      </c>
      <c r="Q36" s="32">
        <f t="shared" si="4"/>
        <v>0</v>
      </c>
      <c r="R36" s="71"/>
      <c r="S36" s="8">
        <f t="shared" si="5"/>
        <v>0</v>
      </c>
      <c r="T36" s="8">
        <f t="shared" si="6"/>
        <v>0</v>
      </c>
    </row>
    <row r="37" spans="7:20" ht="12.75">
      <c r="G37" s="12"/>
      <c r="H37" s="19"/>
      <c r="I37" s="12"/>
      <c r="J37" s="10"/>
      <c r="K37" s="19"/>
      <c r="L37" s="41"/>
      <c r="M37" s="32">
        <f t="shared" si="0"/>
        <v>0</v>
      </c>
      <c r="N37" s="38">
        <f t="shared" si="1"/>
        <v>0</v>
      </c>
      <c r="O37" s="32">
        <f t="shared" si="2"/>
        <v>0</v>
      </c>
      <c r="P37" s="38">
        <f t="shared" si="3"/>
        <v>0</v>
      </c>
      <c r="Q37" s="32">
        <f t="shared" si="4"/>
        <v>0</v>
      </c>
      <c r="R37" s="71"/>
      <c r="S37" s="8">
        <f t="shared" si="5"/>
        <v>0</v>
      </c>
      <c r="T37" s="8">
        <f t="shared" si="6"/>
        <v>0</v>
      </c>
    </row>
    <row r="38" spans="1:20" ht="12.75">
      <c r="A38" s="7" t="s">
        <v>7</v>
      </c>
      <c r="F38" s="7" t="s">
        <v>115</v>
      </c>
      <c r="G38" s="12"/>
      <c r="H38" s="19"/>
      <c r="I38" s="12"/>
      <c r="J38" s="10"/>
      <c r="K38" s="19"/>
      <c r="L38" s="41"/>
      <c r="M38" s="32">
        <f t="shared" si="0"/>
        <v>0</v>
      </c>
      <c r="N38" s="38">
        <f t="shared" si="1"/>
        <v>0</v>
      </c>
      <c r="O38" s="32">
        <f t="shared" si="2"/>
        <v>0</v>
      </c>
      <c r="P38" s="38">
        <f t="shared" si="3"/>
        <v>0</v>
      </c>
      <c r="Q38" s="32">
        <f t="shared" si="4"/>
        <v>0</v>
      </c>
      <c r="R38" s="71"/>
      <c r="S38" s="8">
        <f t="shared" si="5"/>
        <v>0</v>
      </c>
      <c r="T38" s="8">
        <f t="shared" si="6"/>
        <v>0</v>
      </c>
    </row>
    <row r="39" spans="2:20" ht="12.75">
      <c r="B39" t="s">
        <v>67</v>
      </c>
      <c r="F39" t="s">
        <v>116</v>
      </c>
      <c r="G39" s="12"/>
      <c r="H39" s="19"/>
      <c r="I39" s="12"/>
      <c r="J39" s="10"/>
      <c r="K39" s="19"/>
      <c r="L39" s="41"/>
      <c r="M39" s="32">
        <f t="shared" si="0"/>
        <v>0</v>
      </c>
      <c r="N39" s="38">
        <f t="shared" si="1"/>
        <v>0</v>
      </c>
      <c r="O39" s="32">
        <f t="shared" si="2"/>
        <v>0</v>
      </c>
      <c r="P39" s="38">
        <f t="shared" si="3"/>
        <v>0</v>
      </c>
      <c r="Q39" s="32">
        <f t="shared" si="4"/>
        <v>0</v>
      </c>
      <c r="R39" s="71"/>
      <c r="S39" s="8">
        <f t="shared" si="5"/>
        <v>0</v>
      </c>
      <c r="T39" s="8">
        <f t="shared" si="6"/>
        <v>0</v>
      </c>
    </row>
    <row r="40" spans="2:20" ht="12.75">
      <c r="B40">
        <v>1</v>
      </c>
      <c r="C40" t="s">
        <v>63</v>
      </c>
      <c r="D40" s="44" t="s">
        <v>25</v>
      </c>
      <c r="E40" s="44" t="s">
        <v>53</v>
      </c>
      <c r="F40" t="s">
        <v>130</v>
      </c>
      <c r="G40" s="12">
        <v>1000</v>
      </c>
      <c r="H40" s="19"/>
      <c r="I40" s="12"/>
      <c r="J40" s="10"/>
      <c r="K40" s="19"/>
      <c r="L40" s="41"/>
      <c r="M40" s="32">
        <f t="shared" si="0"/>
        <v>1000</v>
      </c>
      <c r="N40" s="38">
        <f t="shared" si="1"/>
        <v>0</v>
      </c>
      <c r="O40" s="32">
        <f t="shared" si="2"/>
        <v>0</v>
      </c>
      <c r="P40" s="38">
        <f t="shared" si="3"/>
        <v>0</v>
      </c>
      <c r="Q40" s="32">
        <f t="shared" si="4"/>
        <v>0</v>
      </c>
      <c r="R40" s="71"/>
      <c r="S40" s="8">
        <f t="shared" si="5"/>
        <v>1000</v>
      </c>
      <c r="T40" s="8">
        <f t="shared" si="6"/>
        <v>0</v>
      </c>
    </row>
    <row r="41" spans="2:20" ht="12.75">
      <c r="B41">
        <v>2</v>
      </c>
      <c r="C41" t="s">
        <v>63</v>
      </c>
      <c r="D41" s="44" t="s">
        <v>28</v>
      </c>
      <c r="E41" s="44" t="s">
        <v>53</v>
      </c>
      <c r="F41" t="s">
        <v>117</v>
      </c>
      <c r="G41" s="12"/>
      <c r="H41" s="19">
        <v>1000</v>
      </c>
      <c r="I41" s="12"/>
      <c r="J41" s="10"/>
      <c r="K41" s="19"/>
      <c r="L41" s="41"/>
      <c r="M41" s="32">
        <f t="shared" si="0"/>
        <v>0</v>
      </c>
      <c r="N41" s="38">
        <f t="shared" si="1"/>
        <v>0</v>
      </c>
      <c r="O41" s="32">
        <f t="shared" si="2"/>
        <v>0</v>
      </c>
      <c r="P41" s="38">
        <f t="shared" si="3"/>
        <v>0</v>
      </c>
      <c r="Q41" s="32">
        <f t="shared" si="4"/>
        <v>0</v>
      </c>
      <c r="R41" s="71"/>
      <c r="S41" s="8">
        <f t="shared" si="5"/>
        <v>0</v>
      </c>
      <c r="T41" s="8">
        <f t="shared" si="6"/>
        <v>0</v>
      </c>
    </row>
    <row r="42" spans="2:20" ht="12.75">
      <c r="B42">
        <v>3</v>
      </c>
      <c r="C42" t="s">
        <v>63</v>
      </c>
      <c r="D42" s="44" t="s">
        <v>28</v>
      </c>
      <c r="E42" s="44" t="s">
        <v>54</v>
      </c>
      <c r="F42" t="s">
        <v>118</v>
      </c>
      <c r="G42" s="12"/>
      <c r="H42" s="19">
        <v>1000</v>
      </c>
      <c r="I42" s="12"/>
      <c r="J42" s="10"/>
      <c r="K42" s="19"/>
      <c r="L42" s="41"/>
      <c r="M42" s="32">
        <f t="shared" si="0"/>
        <v>0</v>
      </c>
      <c r="N42" s="38">
        <f t="shared" si="1"/>
        <v>0</v>
      </c>
      <c r="O42" s="32">
        <f t="shared" si="2"/>
        <v>0</v>
      </c>
      <c r="P42" s="38">
        <f t="shared" si="3"/>
        <v>0</v>
      </c>
      <c r="Q42" s="32">
        <f t="shared" si="4"/>
        <v>0</v>
      </c>
      <c r="R42" s="71"/>
      <c r="S42" s="8">
        <f t="shared" si="5"/>
        <v>0</v>
      </c>
      <c r="T42" s="8">
        <f t="shared" si="6"/>
        <v>0</v>
      </c>
    </row>
    <row r="43" spans="2:20" ht="12.75">
      <c r="B43">
        <v>4</v>
      </c>
      <c r="C43" t="s">
        <v>63</v>
      </c>
      <c r="D43" s="44" t="s">
        <v>25</v>
      </c>
      <c r="E43" s="44" t="s">
        <v>54</v>
      </c>
      <c r="F43" t="s">
        <v>119</v>
      </c>
      <c r="G43" s="12"/>
      <c r="H43" s="19">
        <v>250</v>
      </c>
      <c r="I43" s="12"/>
      <c r="J43" s="10"/>
      <c r="K43" s="19"/>
      <c r="L43" s="41"/>
      <c r="M43" s="32">
        <f aca="true" t="shared" si="7" ref="M43:M74">IF(D43="Personnel",G43,0)</f>
        <v>0</v>
      </c>
      <c r="N43" s="38">
        <f aca="true" t="shared" si="8" ref="N43:N74">IF(D43="Hardware",G43,0)</f>
        <v>0</v>
      </c>
      <c r="O43" s="32">
        <f aca="true" t="shared" si="9" ref="O43:O74">IF(D43="software",G43,0)</f>
        <v>0</v>
      </c>
      <c r="P43" s="38">
        <f aca="true" t="shared" si="10" ref="P43:P74">IF(D43="contractual services",G43,0)</f>
        <v>0</v>
      </c>
      <c r="Q43" s="32">
        <f aca="true" t="shared" si="11" ref="Q43:Q74">IF(D43="Other NPS",G43,0)</f>
        <v>0</v>
      </c>
      <c r="R43" s="71"/>
      <c r="S43" s="8">
        <f aca="true" t="shared" si="12" ref="S43:S74">IF(E43="yes",G43,0)</f>
        <v>0</v>
      </c>
      <c r="T43" s="8">
        <f aca="true" t="shared" si="13" ref="T43:T74">IF(E43="no",G43,0)</f>
        <v>0</v>
      </c>
    </row>
    <row r="44" spans="2:20" ht="12.75">
      <c r="B44">
        <v>5</v>
      </c>
      <c r="C44" t="s">
        <v>63</v>
      </c>
      <c r="D44" s="44" t="s">
        <v>26</v>
      </c>
      <c r="E44" s="44" t="s">
        <v>54</v>
      </c>
      <c r="F44" t="s">
        <v>131</v>
      </c>
      <c r="G44" s="12">
        <v>150000</v>
      </c>
      <c r="H44" s="19"/>
      <c r="I44" s="12"/>
      <c r="J44" s="10"/>
      <c r="K44" s="19"/>
      <c r="L44" s="41"/>
      <c r="M44" s="32">
        <f t="shared" si="7"/>
        <v>0</v>
      </c>
      <c r="N44" s="38">
        <f t="shared" si="8"/>
        <v>150000</v>
      </c>
      <c r="O44" s="32">
        <f t="shared" si="9"/>
        <v>0</v>
      </c>
      <c r="P44" s="38">
        <f t="shared" si="10"/>
        <v>0</v>
      </c>
      <c r="Q44" s="32">
        <f t="shared" si="11"/>
        <v>0</v>
      </c>
      <c r="R44" s="71"/>
      <c r="S44" s="8">
        <f t="shared" si="12"/>
        <v>0</v>
      </c>
      <c r="T44" s="8">
        <f t="shared" si="13"/>
        <v>150000</v>
      </c>
    </row>
    <row r="45" spans="2:20" ht="12.75">
      <c r="B45">
        <v>6</v>
      </c>
      <c r="C45" t="s">
        <v>63</v>
      </c>
      <c r="G45" s="12"/>
      <c r="H45" s="19"/>
      <c r="I45" s="12"/>
      <c r="J45" s="10"/>
      <c r="K45" s="19"/>
      <c r="L45" s="41"/>
      <c r="M45" s="32">
        <f t="shared" si="7"/>
        <v>0</v>
      </c>
      <c r="N45" s="38">
        <f t="shared" si="8"/>
        <v>0</v>
      </c>
      <c r="O45" s="32">
        <f t="shared" si="9"/>
        <v>0</v>
      </c>
      <c r="P45" s="38">
        <f t="shared" si="10"/>
        <v>0</v>
      </c>
      <c r="Q45" s="32">
        <f t="shared" si="11"/>
        <v>0</v>
      </c>
      <c r="R45" s="71"/>
      <c r="S45" s="8">
        <f t="shared" si="12"/>
        <v>0</v>
      </c>
      <c r="T45" s="8">
        <f t="shared" si="13"/>
        <v>0</v>
      </c>
    </row>
    <row r="46" spans="7:20" ht="12.75">
      <c r="G46" s="12"/>
      <c r="H46" s="19"/>
      <c r="I46" s="12"/>
      <c r="J46" s="10"/>
      <c r="K46" s="19"/>
      <c r="L46" s="41"/>
      <c r="M46" s="32">
        <f t="shared" si="7"/>
        <v>0</v>
      </c>
      <c r="N46" s="38">
        <f t="shared" si="8"/>
        <v>0</v>
      </c>
      <c r="O46" s="32">
        <f t="shared" si="9"/>
        <v>0</v>
      </c>
      <c r="P46" s="38">
        <f t="shared" si="10"/>
        <v>0</v>
      </c>
      <c r="Q46" s="32">
        <f t="shared" si="11"/>
        <v>0</v>
      </c>
      <c r="R46" s="71"/>
      <c r="S46" s="8">
        <f t="shared" si="12"/>
        <v>0</v>
      </c>
      <c r="T46" s="8">
        <f t="shared" si="13"/>
        <v>0</v>
      </c>
    </row>
    <row r="47" spans="2:20" ht="12.75">
      <c r="B47" t="s">
        <v>68</v>
      </c>
      <c r="F47" t="s">
        <v>132</v>
      </c>
      <c r="G47" s="12"/>
      <c r="H47" s="19"/>
      <c r="I47" s="12"/>
      <c r="J47" s="10"/>
      <c r="K47" s="19"/>
      <c r="L47" s="41"/>
      <c r="M47" s="32">
        <f t="shared" si="7"/>
        <v>0</v>
      </c>
      <c r="N47" s="38">
        <f t="shared" si="8"/>
        <v>0</v>
      </c>
      <c r="O47" s="32">
        <f t="shared" si="9"/>
        <v>0</v>
      </c>
      <c r="P47" s="38">
        <f t="shared" si="10"/>
        <v>0</v>
      </c>
      <c r="Q47" s="32">
        <f t="shared" si="11"/>
        <v>0</v>
      </c>
      <c r="R47" s="71"/>
      <c r="S47" s="8">
        <f t="shared" si="12"/>
        <v>0</v>
      </c>
      <c r="T47" s="8">
        <f t="shared" si="13"/>
        <v>0</v>
      </c>
    </row>
    <row r="48" spans="2:20" ht="12.75">
      <c r="B48">
        <v>1</v>
      </c>
      <c r="C48" t="s">
        <v>63</v>
      </c>
      <c r="D48" s="44" t="s">
        <v>25</v>
      </c>
      <c r="E48" s="44" t="s">
        <v>54</v>
      </c>
      <c r="F48" t="s">
        <v>120</v>
      </c>
      <c r="G48" s="12"/>
      <c r="H48" s="19">
        <v>3000</v>
      </c>
      <c r="I48" s="12"/>
      <c r="J48" s="10"/>
      <c r="K48" s="19"/>
      <c r="L48" s="41"/>
      <c r="M48" s="32">
        <f t="shared" si="7"/>
        <v>0</v>
      </c>
      <c r="N48" s="38">
        <f t="shared" si="8"/>
        <v>0</v>
      </c>
      <c r="O48" s="32">
        <f t="shared" si="9"/>
        <v>0</v>
      </c>
      <c r="P48" s="38">
        <f t="shared" si="10"/>
        <v>0</v>
      </c>
      <c r="Q48" s="32">
        <f t="shared" si="11"/>
        <v>0</v>
      </c>
      <c r="R48" s="71"/>
      <c r="S48" s="8">
        <f t="shared" si="12"/>
        <v>0</v>
      </c>
      <c r="T48" s="8">
        <f t="shared" si="13"/>
        <v>0</v>
      </c>
    </row>
    <row r="49" spans="2:20" ht="12.75">
      <c r="B49">
        <v>2</v>
      </c>
      <c r="C49" t="s">
        <v>63</v>
      </c>
      <c r="D49" s="44" t="s">
        <v>25</v>
      </c>
      <c r="E49" s="44" t="s">
        <v>54</v>
      </c>
      <c r="F49" t="s">
        <v>133</v>
      </c>
      <c r="G49" s="12"/>
      <c r="H49" s="19">
        <v>1500</v>
      </c>
      <c r="I49" s="12"/>
      <c r="J49" s="10"/>
      <c r="K49" s="19"/>
      <c r="L49" s="41"/>
      <c r="M49" s="32">
        <f t="shared" si="7"/>
        <v>0</v>
      </c>
      <c r="N49" s="38">
        <f t="shared" si="8"/>
        <v>0</v>
      </c>
      <c r="O49" s="32">
        <f t="shared" si="9"/>
        <v>0</v>
      </c>
      <c r="P49" s="38">
        <f t="shared" si="10"/>
        <v>0</v>
      </c>
      <c r="Q49" s="32">
        <f t="shared" si="11"/>
        <v>0</v>
      </c>
      <c r="R49" s="71"/>
      <c r="S49" s="8">
        <f t="shared" si="12"/>
        <v>0</v>
      </c>
      <c r="T49" s="8">
        <f t="shared" si="13"/>
        <v>0</v>
      </c>
    </row>
    <row r="50" spans="2:20" ht="12.75">
      <c r="B50">
        <v>3</v>
      </c>
      <c r="C50" t="s">
        <v>63</v>
      </c>
      <c r="G50" s="12"/>
      <c r="H50" s="19"/>
      <c r="I50" s="12"/>
      <c r="J50" s="10"/>
      <c r="K50" s="19"/>
      <c r="L50" s="41"/>
      <c r="M50" s="32">
        <f t="shared" si="7"/>
        <v>0</v>
      </c>
      <c r="N50" s="38">
        <f t="shared" si="8"/>
        <v>0</v>
      </c>
      <c r="O50" s="32">
        <f t="shared" si="9"/>
        <v>0</v>
      </c>
      <c r="P50" s="38">
        <f t="shared" si="10"/>
        <v>0</v>
      </c>
      <c r="Q50" s="32">
        <f t="shared" si="11"/>
        <v>0</v>
      </c>
      <c r="R50" s="71"/>
      <c r="S50" s="8">
        <f t="shared" si="12"/>
        <v>0</v>
      </c>
      <c r="T50" s="8">
        <f t="shared" si="13"/>
        <v>0</v>
      </c>
    </row>
    <row r="51" spans="2:20" ht="12.75">
      <c r="B51">
        <v>4</v>
      </c>
      <c r="C51" t="s">
        <v>63</v>
      </c>
      <c r="G51" s="12"/>
      <c r="H51" s="19"/>
      <c r="I51" s="12"/>
      <c r="J51" s="10"/>
      <c r="K51" s="19"/>
      <c r="L51" s="41"/>
      <c r="M51" s="32">
        <f t="shared" si="7"/>
        <v>0</v>
      </c>
      <c r="N51" s="38">
        <f t="shared" si="8"/>
        <v>0</v>
      </c>
      <c r="O51" s="32">
        <f t="shared" si="9"/>
        <v>0</v>
      </c>
      <c r="P51" s="38">
        <f t="shared" si="10"/>
        <v>0</v>
      </c>
      <c r="Q51" s="32">
        <f t="shared" si="11"/>
        <v>0</v>
      </c>
      <c r="R51" s="71"/>
      <c r="S51" s="8">
        <f t="shared" si="12"/>
        <v>0</v>
      </c>
      <c r="T51" s="8">
        <f t="shared" si="13"/>
        <v>0</v>
      </c>
    </row>
    <row r="52" spans="2:20" ht="12.75">
      <c r="B52">
        <v>5</v>
      </c>
      <c r="C52" t="s">
        <v>63</v>
      </c>
      <c r="G52" s="12"/>
      <c r="H52" s="19"/>
      <c r="I52" s="12"/>
      <c r="J52" s="10"/>
      <c r="K52" s="19"/>
      <c r="L52" s="41"/>
      <c r="M52" s="32">
        <f t="shared" si="7"/>
        <v>0</v>
      </c>
      <c r="N52" s="38">
        <f t="shared" si="8"/>
        <v>0</v>
      </c>
      <c r="O52" s="32">
        <f t="shared" si="9"/>
        <v>0</v>
      </c>
      <c r="P52" s="38">
        <f t="shared" si="10"/>
        <v>0</v>
      </c>
      <c r="Q52" s="32">
        <f t="shared" si="11"/>
        <v>0</v>
      </c>
      <c r="R52" s="71"/>
      <c r="S52" s="8">
        <f t="shared" si="12"/>
        <v>0</v>
      </c>
      <c r="T52" s="8">
        <f t="shared" si="13"/>
        <v>0</v>
      </c>
    </row>
    <row r="53" spans="2:20" ht="12.75">
      <c r="B53">
        <v>6</v>
      </c>
      <c r="C53" t="s">
        <v>63</v>
      </c>
      <c r="G53" s="12"/>
      <c r="H53" s="19"/>
      <c r="I53" s="12"/>
      <c r="J53" s="10"/>
      <c r="K53" s="19"/>
      <c r="L53" s="41"/>
      <c r="M53" s="32">
        <f t="shared" si="7"/>
        <v>0</v>
      </c>
      <c r="N53" s="38">
        <f t="shared" si="8"/>
        <v>0</v>
      </c>
      <c r="O53" s="32">
        <f t="shared" si="9"/>
        <v>0</v>
      </c>
      <c r="P53" s="38">
        <f t="shared" si="10"/>
        <v>0</v>
      </c>
      <c r="Q53" s="32">
        <f t="shared" si="11"/>
        <v>0</v>
      </c>
      <c r="R53" s="71"/>
      <c r="S53" s="8">
        <f t="shared" si="12"/>
        <v>0</v>
      </c>
      <c r="T53" s="8">
        <f t="shared" si="13"/>
        <v>0</v>
      </c>
    </row>
    <row r="54" spans="7:20" ht="12.75">
      <c r="G54" s="12"/>
      <c r="H54" s="19"/>
      <c r="I54" s="12"/>
      <c r="J54" s="10"/>
      <c r="K54" s="19"/>
      <c r="L54" s="41"/>
      <c r="M54" s="32">
        <f t="shared" si="7"/>
        <v>0</v>
      </c>
      <c r="N54" s="38">
        <f t="shared" si="8"/>
        <v>0</v>
      </c>
      <c r="O54" s="32">
        <f t="shared" si="9"/>
        <v>0</v>
      </c>
      <c r="P54" s="38">
        <f t="shared" si="10"/>
        <v>0</v>
      </c>
      <c r="Q54" s="32">
        <f t="shared" si="11"/>
        <v>0</v>
      </c>
      <c r="R54" s="71"/>
      <c r="S54" s="8">
        <f t="shared" si="12"/>
        <v>0</v>
      </c>
      <c r="T54" s="8">
        <f t="shared" si="13"/>
        <v>0</v>
      </c>
    </row>
    <row r="55" spans="2:20" ht="12.75">
      <c r="B55" t="s">
        <v>69</v>
      </c>
      <c r="G55" s="12"/>
      <c r="H55" s="19"/>
      <c r="I55" s="12"/>
      <c r="J55" s="10"/>
      <c r="K55" s="19"/>
      <c r="L55" s="41"/>
      <c r="M55" s="32">
        <f t="shared" si="7"/>
        <v>0</v>
      </c>
      <c r="N55" s="38">
        <f t="shared" si="8"/>
        <v>0</v>
      </c>
      <c r="O55" s="32">
        <f t="shared" si="9"/>
        <v>0</v>
      </c>
      <c r="P55" s="38">
        <f t="shared" si="10"/>
        <v>0</v>
      </c>
      <c r="Q55" s="32">
        <f t="shared" si="11"/>
        <v>0</v>
      </c>
      <c r="R55" s="71"/>
      <c r="S55" s="8">
        <f t="shared" si="12"/>
        <v>0</v>
      </c>
      <c r="T55" s="8">
        <f t="shared" si="13"/>
        <v>0</v>
      </c>
    </row>
    <row r="56" spans="2:20" ht="12.75">
      <c r="B56">
        <v>1</v>
      </c>
      <c r="C56" t="s">
        <v>63</v>
      </c>
      <c r="G56" s="12"/>
      <c r="H56" s="19"/>
      <c r="I56" s="12"/>
      <c r="J56" s="10"/>
      <c r="K56" s="19"/>
      <c r="L56" s="41"/>
      <c r="M56" s="32">
        <f t="shared" si="7"/>
        <v>0</v>
      </c>
      <c r="N56" s="38">
        <f t="shared" si="8"/>
        <v>0</v>
      </c>
      <c r="O56" s="32">
        <f t="shared" si="9"/>
        <v>0</v>
      </c>
      <c r="P56" s="38">
        <f t="shared" si="10"/>
        <v>0</v>
      </c>
      <c r="Q56" s="32">
        <f t="shared" si="11"/>
        <v>0</v>
      </c>
      <c r="R56" s="71"/>
      <c r="S56" s="8">
        <f t="shared" si="12"/>
        <v>0</v>
      </c>
      <c r="T56" s="8">
        <f t="shared" si="13"/>
        <v>0</v>
      </c>
    </row>
    <row r="57" spans="2:20" ht="12.75">
      <c r="B57">
        <v>2</v>
      </c>
      <c r="C57" t="s">
        <v>63</v>
      </c>
      <c r="G57" s="12"/>
      <c r="H57" s="19"/>
      <c r="I57" s="12"/>
      <c r="J57" s="10"/>
      <c r="K57" s="19"/>
      <c r="L57" s="41"/>
      <c r="M57" s="32">
        <f t="shared" si="7"/>
        <v>0</v>
      </c>
      <c r="N57" s="38">
        <f t="shared" si="8"/>
        <v>0</v>
      </c>
      <c r="O57" s="32">
        <f t="shared" si="9"/>
        <v>0</v>
      </c>
      <c r="P57" s="38">
        <f t="shared" si="10"/>
        <v>0</v>
      </c>
      <c r="Q57" s="32">
        <f t="shared" si="11"/>
        <v>0</v>
      </c>
      <c r="R57" s="71"/>
      <c r="S57" s="8">
        <f t="shared" si="12"/>
        <v>0</v>
      </c>
      <c r="T57" s="8">
        <f t="shared" si="13"/>
        <v>0</v>
      </c>
    </row>
    <row r="58" spans="2:20" ht="12.75">
      <c r="B58">
        <v>3</v>
      </c>
      <c r="C58" t="s">
        <v>63</v>
      </c>
      <c r="G58" s="12"/>
      <c r="H58" s="19"/>
      <c r="I58" s="12"/>
      <c r="J58" s="10"/>
      <c r="K58" s="19"/>
      <c r="L58" s="41"/>
      <c r="M58" s="32">
        <f t="shared" si="7"/>
        <v>0</v>
      </c>
      <c r="N58" s="38">
        <f t="shared" si="8"/>
        <v>0</v>
      </c>
      <c r="O58" s="32">
        <f t="shared" si="9"/>
        <v>0</v>
      </c>
      <c r="P58" s="38">
        <f t="shared" si="10"/>
        <v>0</v>
      </c>
      <c r="Q58" s="32">
        <f t="shared" si="11"/>
        <v>0</v>
      </c>
      <c r="R58" s="71"/>
      <c r="S58" s="8">
        <f t="shared" si="12"/>
        <v>0</v>
      </c>
      <c r="T58" s="8">
        <f t="shared" si="13"/>
        <v>0</v>
      </c>
    </row>
    <row r="59" spans="2:20" ht="12.75">
      <c r="B59">
        <v>4</v>
      </c>
      <c r="C59" t="s">
        <v>63</v>
      </c>
      <c r="G59" s="12"/>
      <c r="H59" s="19"/>
      <c r="I59" s="12"/>
      <c r="J59" s="10"/>
      <c r="K59" s="19"/>
      <c r="L59" s="41"/>
      <c r="M59" s="32">
        <f t="shared" si="7"/>
        <v>0</v>
      </c>
      <c r="N59" s="38">
        <f t="shared" si="8"/>
        <v>0</v>
      </c>
      <c r="O59" s="32">
        <f t="shared" si="9"/>
        <v>0</v>
      </c>
      <c r="P59" s="38">
        <f t="shared" si="10"/>
        <v>0</v>
      </c>
      <c r="Q59" s="32">
        <f t="shared" si="11"/>
        <v>0</v>
      </c>
      <c r="R59" s="71"/>
      <c r="S59" s="8">
        <f t="shared" si="12"/>
        <v>0</v>
      </c>
      <c r="T59" s="8">
        <f t="shared" si="13"/>
        <v>0</v>
      </c>
    </row>
    <row r="60" spans="2:20" ht="12.75">
      <c r="B60">
        <v>5</v>
      </c>
      <c r="C60" t="s">
        <v>63</v>
      </c>
      <c r="G60" s="12"/>
      <c r="H60" s="19"/>
      <c r="I60" s="12"/>
      <c r="J60" s="10"/>
      <c r="K60" s="19"/>
      <c r="L60" s="41"/>
      <c r="M60" s="32">
        <f t="shared" si="7"/>
        <v>0</v>
      </c>
      <c r="N60" s="38">
        <f t="shared" si="8"/>
        <v>0</v>
      </c>
      <c r="O60" s="32">
        <f t="shared" si="9"/>
        <v>0</v>
      </c>
      <c r="P60" s="38">
        <f t="shared" si="10"/>
        <v>0</v>
      </c>
      <c r="Q60" s="32">
        <f t="shared" si="11"/>
        <v>0</v>
      </c>
      <c r="R60" s="71"/>
      <c r="S60" s="8">
        <f t="shared" si="12"/>
        <v>0</v>
      </c>
      <c r="T60" s="8">
        <f t="shared" si="13"/>
        <v>0</v>
      </c>
    </row>
    <row r="61" spans="2:20" ht="12.75">
      <c r="B61">
        <v>6</v>
      </c>
      <c r="C61" t="s">
        <v>63</v>
      </c>
      <c r="G61" s="12"/>
      <c r="H61" s="19"/>
      <c r="I61" s="12"/>
      <c r="J61" s="10"/>
      <c r="K61" s="19"/>
      <c r="L61" s="41"/>
      <c r="M61" s="32">
        <f t="shared" si="7"/>
        <v>0</v>
      </c>
      <c r="N61" s="38">
        <f t="shared" si="8"/>
        <v>0</v>
      </c>
      <c r="O61" s="32">
        <f t="shared" si="9"/>
        <v>0</v>
      </c>
      <c r="P61" s="38">
        <f t="shared" si="10"/>
        <v>0</v>
      </c>
      <c r="Q61" s="32">
        <f t="shared" si="11"/>
        <v>0</v>
      </c>
      <c r="R61" s="71"/>
      <c r="S61" s="8">
        <f t="shared" si="12"/>
        <v>0</v>
      </c>
      <c r="T61" s="8">
        <f t="shared" si="13"/>
        <v>0</v>
      </c>
    </row>
    <row r="62" spans="7:20" ht="12.75">
      <c r="G62" s="12"/>
      <c r="H62" s="19"/>
      <c r="I62" s="12"/>
      <c r="J62" s="10"/>
      <c r="K62" s="19"/>
      <c r="L62" s="41"/>
      <c r="M62" s="32">
        <f t="shared" si="7"/>
        <v>0</v>
      </c>
      <c r="N62" s="38">
        <f t="shared" si="8"/>
        <v>0</v>
      </c>
      <c r="O62" s="32">
        <f t="shared" si="9"/>
        <v>0</v>
      </c>
      <c r="P62" s="38">
        <f t="shared" si="10"/>
        <v>0</v>
      </c>
      <c r="Q62" s="32">
        <f t="shared" si="11"/>
        <v>0</v>
      </c>
      <c r="R62" s="71"/>
      <c r="S62" s="8">
        <f t="shared" si="12"/>
        <v>0</v>
      </c>
      <c r="T62" s="8">
        <f t="shared" si="13"/>
        <v>0</v>
      </c>
    </row>
    <row r="63" spans="3:20" ht="13.5" thickBot="1">
      <c r="C63" s="14" t="s">
        <v>66</v>
      </c>
      <c r="G63" s="24"/>
      <c r="H63" s="25"/>
      <c r="I63" s="24"/>
      <c r="J63" s="26"/>
      <c r="K63" s="19"/>
      <c r="L63" s="41"/>
      <c r="M63" s="32">
        <f t="shared" si="7"/>
        <v>0</v>
      </c>
      <c r="N63" s="38">
        <f t="shared" si="8"/>
        <v>0</v>
      </c>
      <c r="O63" s="32">
        <f t="shared" si="9"/>
        <v>0</v>
      </c>
      <c r="P63" s="38">
        <f t="shared" si="10"/>
        <v>0</v>
      </c>
      <c r="Q63" s="32">
        <f t="shared" si="11"/>
        <v>0</v>
      </c>
      <c r="R63" s="71"/>
      <c r="S63" s="8">
        <f t="shared" si="12"/>
        <v>0</v>
      </c>
      <c r="T63" s="8">
        <f t="shared" si="13"/>
        <v>0</v>
      </c>
    </row>
    <row r="64" spans="3:20" ht="13.5" thickTop="1">
      <c r="C64" s="14"/>
      <c r="F64" s="18" t="s">
        <v>18</v>
      </c>
      <c r="G64" s="12">
        <f>SUM(G39:G63)</f>
        <v>151000</v>
      </c>
      <c r="H64" s="19">
        <f>SUM(H39:H63)</f>
        <v>6750</v>
      </c>
      <c r="I64" s="12">
        <f>SUM(I39:I63)</f>
        <v>0</v>
      </c>
      <c r="J64" s="10">
        <f>SUM(J39:J63)</f>
        <v>0</v>
      </c>
      <c r="K64" s="19"/>
      <c r="L64" s="41"/>
      <c r="M64" s="32">
        <f t="shared" si="7"/>
        <v>0</v>
      </c>
      <c r="N64" s="38">
        <f t="shared" si="8"/>
        <v>0</v>
      </c>
      <c r="O64" s="32">
        <f t="shared" si="9"/>
        <v>0</v>
      </c>
      <c r="P64" s="38">
        <f t="shared" si="10"/>
        <v>0</v>
      </c>
      <c r="Q64" s="32">
        <f t="shared" si="11"/>
        <v>0</v>
      </c>
      <c r="R64" s="71"/>
      <c r="S64" s="8">
        <f t="shared" si="12"/>
        <v>0</v>
      </c>
      <c r="T64" s="8">
        <f t="shared" si="13"/>
        <v>0</v>
      </c>
    </row>
    <row r="65" spans="3:20" ht="12.75">
      <c r="C65" s="14"/>
      <c r="G65" s="12"/>
      <c r="H65" s="19"/>
      <c r="I65" s="12"/>
      <c r="J65" s="10"/>
      <c r="K65" s="19"/>
      <c r="L65" s="41"/>
      <c r="M65" s="32">
        <f t="shared" si="7"/>
        <v>0</v>
      </c>
      <c r="N65" s="38">
        <f t="shared" si="8"/>
        <v>0</v>
      </c>
      <c r="O65" s="32">
        <f t="shared" si="9"/>
        <v>0</v>
      </c>
      <c r="P65" s="38">
        <f t="shared" si="10"/>
        <v>0</v>
      </c>
      <c r="Q65" s="32">
        <f t="shared" si="11"/>
        <v>0</v>
      </c>
      <c r="R65" s="71"/>
      <c r="S65" s="8">
        <f t="shared" si="12"/>
        <v>0</v>
      </c>
      <c r="T65" s="8">
        <f t="shared" si="13"/>
        <v>0</v>
      </c>
    </row>
    <row r="66" spans="7:20" ht="12.75">
      <c r="G66" s="12"/>
      <c r="H66" s="19"/>
      <c r="I66" s="12"/>
      <c r="J66" s="10"/>
      <c r="K66" s="19"/>
      <c r="L66" s="41"/>
      <c r="M66" s="32">
        <f t="shared" si="7"/>
        <v>0</v>
      </c>
      <c r="N66" s="38">
        <f t="shared" si="8"/>
        <v>0</v>
      </c>
      <c r="O66" s="32">
        <f t="shared" si="9"/>
        <v>0</v>
      </c>
      <c r="P66" s="38">
        <f t="shared" si="10"/>
        <v>0</v>
      </c>
      <c r="Q66" s="32">
        <f t="shared" si="11"/>
        <v>0</v>
      </c>
      <c r="R66" s="71"/>
      <c r="S66" s="8">
        <f t="shared" si="12"/>
        <v>0</v>
      </c>
      <c r="T66" s="8">
        <f t="shared" si="13"/>
        <v>0</v>
      </c>
    </row>
    <row r="67" spans="1:20" ht="12.75">
      <c r="A67" s="7" t="s">
        <v>11</v>
      </c>
      <c r="F67" s="7" t="s">
        <v>124</v>
      </c>
      <c r="G67" s="12"/>
      <c r="H67" s="19"/>
      <c r="I67" s="12"/>
      <c r="J67" s="10"/>
      <c r="K67" s="19"/>
      <c r="L67" s="41"/>
      <c r="M67" s="32">
        <f t="shared" si="7"/>
        <v>0</v>
      </c>
      <c r="N67" s="38">
        <f t="shared" si="8"/>
        <v>0</v>
      </c>
      <c r="O67" s="32">
        <f t="shared" si="9"/>
        <v>0</v>
      </c>
      <c r="P67" s="38">
        <f t="shared" si="10"/>
        <v>0</v>
      </c>
      <c r="Q67" s="32">
        <f t="shared" si="11"/>
        <v>0</v>
      </c>
      <c r="R67" s="71"/>
      <c r="S67" s="8">
        <f t="shared" si="12"/>
        <v>0</v>
      </c>
      <c r="T67" s="8">
        <f t="shared" si="13"/>
        <v>0</v>
      </c>
    </row>
    <row r="68" spans="2:20" ht="12.75">
      <c r="B68" t="s">
        <v>70</v>
      </c>
      <c r="G68" s="12"/>
      <c r="H68" s="19"/>
      <c r="I68" s="12"/>
      <c r="J68" s="10"/>
      <c r="K68" s="19"/>
      <c r="L68" s="41"/>
      <c r="M68" s="32">
        <f t="shared" si="7"/>
        <v>0</v>
      </c>
      <c r="N68" s="38">
        <f t="shared" si="8"/>
        <v>0</v>
      </c>
      <c r="O68" s="32">
        <f t="shared" si="9"/>
        <v>0</v>
      </c>
      <c r="P68" s="38">
        <f t="shared" si="10"/>
        <v>0</v>
      </c>
      <c r="Q68" s="32">
        <f t="shared" si="11"/>
        <v>0</v>
      </c>
      <c r="R68" s="71"/>
      <c r="S68" s="8">
        <f t="shared" si="12"/>
        <v>0</v>
      </c>
      <c r="T68" s="8">
        <f t="shared" si="13"/>
        <v>0</v>
      </c>
    </row>
    <row r="69" spans="2:20" ht="12.75">
      <c r="B69">
        <v>1</v>
      </c>
      <c r="C69" t="s">
        <v>63</v>
      </c>
      <c r="D69" s="44" t="s">
        <v>28</v>
      </c>
      <c r="E69" s="44" t="s">
        <v>54</v>
      </c>
      <c r="F69" t="s">
        <v>123</v>
      </c>
      <c r="G69" s="12"/>
      <c r="H69" s="19">
        <v>500</v>
      </c>
      <c r="I69" s="12"/>
      <c r="J69" s="10"/>
      <c r="K69" s="19"/>
      <c r="L69" s="41"/>
      <c r="M69" s="32">
        <f t="shared" si="7"/>
        <v>0</v>
      </c>
      <c r="N69" s="38">
        <f t="shared" si="8"/>
        <v>0</v>
      </c>
      <c r="O69" s="32">
        <f t="shared" si="9"/>
        <v>0</v>
      </c>
      <c r="P69" s="38">
        <f t="shared" si="10"/>
        <v>0</v>
      </c>
      <c r="Q69" s="32">
        <f t="shared" si="11"/>
        <v>0</v>
      </c>
      <c r="R69" s="71"/>
      <c r="S69" s="8">
        <f t="shared" si="12"/>
        <v>0</v>
      </c>
      <c r="T69" s="8">
        <f t="shared" si="13"/>
        <v>0</v>
      </c>
    </row>
    <row r="70" spans="2:20" ht="12.75">
      <c r="B70">
        <v>2</v>
      </c>
      <c r="C70" t="s">
        <v>63</v>
      </c>
      <c r="D70" s="44" t="s">
        <v>28</v>
      </c>
      <c r="E70" s="44" t="s">
        <v>54</v>
      </c>
      <c r="F70" t="s">
        <v>134</v>
      </c>
      <c r="G70" s="12">
        <v>1500</v>
      </c>
      <c r="H70" s="19"/>
      <c r="I70" s="12"/>
      <c r="J70" s="10"/>
      <c r="K70" s="19"/>
      <c r="L70" s="41"/>
      <c r="M70" s="32">
        <f t="shared" si="7"/>
        <v>0</v>
      </c>
      <c r="N70" s="38">
        <f t="shared" si="8"/>
        <v>0</v>
      </c>
      <c r="O70" s="32">
        <f t="shared" si="9"/>
        <v>0</v>
      </c>
      <c r="P70" s="38">
        <f t="shared" si="10"/>
        <v>1500</v>
      </c>
      <c r="Q70" s="32">
        <f t="shared" si="11"/>
        <v>0</v>
      </c>
      <c r="R70" s="71"/>
      <c r="S70" s="8">
        <f t="shared" si="12"/>
        <v>0</v>
      </c>
      <c r="T70" s="8">
        <f t="shared" si="13"/>
        <v>1500</v>
      </c>
    </row>
    <row r="71" spans="2:20" ht="12.75">
      <c r="B71">
        <v>3</v>
      </c>
      <c r="C71" t="s">
        <v>63</v>
      </c>
      <c r="D71" s="44" t="s">
        <v>25</v>
      </c>
      <c r="E71" s="44" t="s">
        <v>54</v>
      </c>
      <c r="F71" t="s">
        <v>135</v>
      </c>
      <c r="G71" s="12">
        <v>2200</v>
      </c>
      <c r="H71" s="19"/>
      <c r="I71" s="12"/>
      <c r="J71" s="10"/>
      <c r="K71" s="19"/>
      <c r="L71" s="41"/>
      <c r="M71" s="32">
        <f t="shared" si="7"/>
        <v>2200</v>
      </c>
      <c r="N71" s="38">
        <f t="shared" si="8"/>
        <v>0</v>
      </c>
      <c r="O71" s="32">
        <f t="shared" si="9"/>
        <v>0</v>
      </c>
      <c r="P71" s="38">
        <f t="shared" si="10"/>
        <v>0</v>
      </c>
      <c r="Q71" s="32">
        <f t="shared" si="11"/>
        <v>0</v>
      </c>
      <c r="R71" s="71"/>
      <c r="S71" s="8">
        <f t="shared" si="12"/>
        <v>0</v>
      </c>
      <c r="T71" s="8">
        <f t="shared" si="13"/>
        <v>2200</v>
      </c>
    </row>
    <row r="72" spans="2:20" ht="12.75">
      <c r="B72">
        <v>4</v>
      </c>
      <c r="C72" t="s">
        <v>63</v>
      </c>
      <c r="D72" s="44" t="s">
        <v>25</v>
      </c>
      <c r="E72" s="44" t="s">
        <v>54</v>
      </c>
      <c r="F72" t="s">
        <v>121</v>
      </c>
      <c r="G72" s="12">
        <v>1000</v>
      </c>
      <c r="H72" s="19"/>
      <c r="I72" s="12"/>
      <c r="J72" s="10"/>
      <c r="K72" s="19"/>
      <c r="L72" s="41"/>
      <c r="M72" s="32">
        <f t="shared" si="7"/>
        <v>1000</v>
      </c>
      <c r="N72" s="38">
        <f t="shared" si="8"/>
        <v>0</v>
      </c>
      <c r="O72" s="32">
        <f t="shared" si="9"/>
        <v>0</v>
      </c>
      <c r="P72" s="38">
        <f t="shared" si="10"/>
        <v>0</v>
      </c>
      <c r="Q72" s="32">
        <f t="shared" si="11"/>
        <v>0</v>
      </c>
      <c r="R72" s="71"/>
      <c r="S72" s="8">
        <f t="shared" si="12"/>
        <v>0</v>
      </c>
      <c r="T72" s="8">
        <f t="shared" si="13"/>
        <v>1000</v>
      </c>
    </row>
    <row r="73" spans="2:20" ht="12.75">
      <c r="B73">
        <v>5</v>
      </c>
      <c r="C73" t="s">
        <v>63</v>
      </c>
      <c r="D73" s="44" t="s">
        <v>25</v>
      </c>
      <c r="E73" s="44" t="s">
        <v>54</v>
      </c>
      <c r="F73" t="s">
        <v>122</v>
      </c>
      <c r="G73" s="12"/>
      <c r="H73" s="19">
        <v>100</v>
      </c>
      <c r="I73" s="12"/>
      <c r="J73" s="10"/>
      <c r="K73" s="19"/>
      <c r="L73" s="41"/>
      <c r="M73" s="32">
        <f t="shared" si="7"/>
        <v>0</v>
      </c>
      <c r="N73" s="38">
        <f t="shared" si="8"/>
        <v>0</v>
      </c>
      <c r="O73" s="32">
        <f t="shared" si="9"/>
        <v>0</v>
      </c>
      <c r="P73" s="38">
        <f t="shared" si="10"/>
        <v>0</v>
      </c>
      <c r="Q73" s="32">
        <f t="shared" si="11"/>
        <v>0</v>
      </c>
      <c r="R73" s="71"/>
      <c r="S73" s="8">
        <f t="shared" si="12"/>
        <v>0</v>
      </c>
      <c r="T73" s="8">
        <f t="shared" si="13"/>
        <v>0</v>
      </c>
    </row>
    <row r="74" spans="2:20" ht="12.75">
      <c r="B74">
        <v>6</v>
      </c>
      <c r="C74" t="s">
        <v>63</v>
      </c>
      <c r="D74" s="44" t="s">
        <v>28</v>
      </c>
      <c r="E74" s="44" t="s">
        <v>54</v>
      </c>
      <c r="F74" t="s">
        <v>136</v>
      </c>
      <c r="G74" s="12"/>
      <c r="H74" s="19"/>
      <c r="I74" s="12">
        <v>3000</v>
      </c>
      <c r="J74" s="10"/>
      <c r="K74" s="19"/>
      <c r="L74" s="41"/>
      <c r="M74" s="32">
        <f t="shared" si="7"/>
        <v>0</v>
      </c>
      <c r="N74" s="38">
        <f t="shared" si="8"/>
        <v>0</v>
      </c>
      <c r="O74" s="32">
        <f t="shared" si="9"/>
        <v>0</v>
      </c>
      <c r="P74" s="38">
        <f t="shared" si="10"/>
        <v>0</v>
      </c>
      <c r="Q74" s="32">
        <f t="shared" si="11"/>
        <v>0</v>
      </c>
      <c r="R74" s="71"/>
      <c r="S74" s="8">
        <f t="shared" si="12"/>
        <v>0</v>
      </c>
      <c r="T74" s="8">
        <f t="shared" si="13"/>
        <v>0</v>
      </c>
    </row>
    <row r="75" spans="7:20" ht="12.75">
      <c r="G75" s="12"/>
      <c r="H75" s="19"/>
      <c r="I75" s="12"/>
      <c r="J75" s="10"/>
      <c r="K75" s="19"/>
      <c r="L75" s="41"/>
      <c r="M75" s="32">
        <f aca="true" t="shared" si="14" ref="M75:M107">IF(D75="Personnel",G75,0)</f>
        <v>0</v>
      </c>
      <c r="N75" s="38">
        <f aca="true" t="shared" si="15" ref="N75:N107">IF(D75="Hardware",G75,0)</f>
        <v>0</v>
      </c>
      <c r="O75" s="32">
        <f aca="true" t="shared" si="16" ref="O75:O107">IF(D75="software",G75,0)</f>
        <v>0</v>
      </c>
      <c r="P75" s="38">
        <f aca="true" t="shared" si="17" ref="P75:P107">IF(D75="contractual services",G75,0)</f>
        <v>0</v>
      </c>
      <c r="Q75" s="32">
        <f aca="true" t="shared" si="18" ref="Q75:Q107">IF(D75="Other NPS",G75,0)</f>
        <v>0</v>
      </c>
      <c r="R75" s="71"/>
      <c r="S75" s="8">
        <f aca="true" t="shared" si="19" ref="S75:S106">IF(E75="yes",G75,0)</f>
        <v>0</v>
      </c>
      <c r="T75" s="8">
        <f aca="true" t="shared" si="20" ref="T75:T106">IF(E75="no",G75,0)</f>
        <v>0</v>
      </c>
    </row>
    <row r="76" spans="2:20" ht="12.75">
      <c r="B76" t="s">
        <v>71</v>
      </c>
      <c r="G76" s="12"/>
      <c r="H76" s="19"/>
      <c r="I76" s="12"/>
      <c r="J76" s="10"/>
      <c r="K76" s="19"/>
      <c r="L76" s="41"/>
      <c r="M76" s="32">
        <f t="shared" si="14"/>
        <v>0</v>
      </c>
      <c r="N76" s="38">
        <f t="shared" si="15"/>
        <v>0</v>
      </c>
      <c r="O76" s="32">
        <f t="shared" si="16"/>
        <v>0</v>
      </c>
      <c r="P76" s="38">
        <f t="shared" si="17"/>
        <v>0</v>
      </c>
      <c r="Q76" s="32">
        <f t="shared" si="18"/>
        <v>0</v>
      </c>
      <c r="R76" s="71"/>
      <c r="S76" s="8">
        <f t="shared" si="19"/>
        <v>0</v>
      </c>
      <c r="T76" s="8">
        <f t="shared" si="20"/>
        <v>0</v>
      </c>
    </row>
    <row r="77" spans="2:20" ht="12.75">
      <c r="B77">
        <v>1</v>
      </c>
      <c r="C77" t="s">
        <v>63</v>
      </c>
      <c r="G77" s="12"/>
      <c r="H77" s="19"/>
      <c r="I77" s="12"/>
      <c r="J77" s="10"/>
      <c r="K77" s="19"/>
      <c r="L77" s="41"/>
      <c r="M77" s="32">
        <f t="shared" si="14"/>
        <v>0</v>
      </c>
      <c r="N77" s="38">
        <f t="shared" si="15"/>
        <v>0</v>
      </c>
      <c r="O77" s="32">
        <f t="shared" si="16"/>
        <v>0</v>
      </c>
      <c r="P77" s="38">
        <f t="shared" si="17"/>
        <v>0</v>
      </c>
      <c r="Q77" s="32">
        <f t="shared" si="18"/>
        <v>0</v>
      </c>
      <c r="R77" s="71"/>
      <c r="S77" s="8">
        <f t="shared" si="19"/>
        <v>0</v>
      </c>
      <c r="T77" s="8">
        <f t="shared" si="20"/>
        <v>0</v>
      </c>
    </row>
    <row r="78" spans="2:20" ht="12.75">
      <c r="B78">
        <v>2</v>
      </c>
      <c r="C78" t="s">
        <v>63</v>
      </c>
      <c r="G78" s="12"/>
      <c r="H78" s="19"/>
      <c r="I78" s="12"/>
      <c r="J78" s="10"/>
      <c r="K78" s="19"/>
      <c r="L78" s="41"/>
      <c r="M78" s="32">
        <f t="shared" si="14"/>
        <v>0</v>
      </c>
      <c r="N78" s="38">
        <f t="shared" si="15"/>
        <v>0</v>
      </c>
      <c r="O78" s="32">
        <f t="shared" si="16"/>
        <v>0</v>
      </c>
      <c r="P78" s="38">
        <f t="shared" si="17"/>
        <v>0</v>
      </c>
      <c r="Q78" s="32">
        <f t="shared" si="18"/>
        <v>0</v>
      </c>
      <c r="R78" s="71"/>
      <c r="S78" s="8">
        <f t="shared" si="19"/>
        <v>0</v>
      </c>
      <c r="T78" s="8">
        <f t="shared" si="20"/>
        <v>0</v>
      </c>
    </row>
    <row r="79" spans="2:20" ht="12.75">
      <c r="B79">
        <v>3</v>
      </c>
      <c r="C79" t="s">
        <v>63</v>
      </c>
      <c r="G79" s="12"/>
      <c r="H79" s="19"/>
      <c r="I79" s="12"/>
      <c r="J79" s="10"/>
      <c r="K79" s="19"/>
      <c r="L79" s="41"/>
      <c r="M79" s="32">
        <f t="shared" si="14"/>
        <v>0</v>
      </c>
      <c r="N79" s="38">
        <f t="shared" si="15"/>
        <v>0</v>
      </c>
      <c r="O79" s="32">
        <f t="shared" si="16"/>
        <v>0</v>
      </c>
      <c r="P79" s="38">
        <f t="shared" si="17"/>
        <v>0</v>
      </c>
      <c r="Q79" s="32">
        <f t="shared" si="18"/>
        <v>0</v>
      </c>
      <c r="R79" s="71"/>
      <c r="S79" s="8">
        <f t="shared" si="19"/>
        <v>0</v>
      </c>
      <c r="T79" s="8">
        <f t="shared" si="20"/>
        <v>0</v>
      </c>
    </row>
    <row r="80" spans="2:20" ht="12.75">
      <c r="B80">
        <v>4</v>
      </c>
      <c r="C80" t="s">
        <v>63</v>
      </c>
      <c r="G80" s="12"/>
      <c r="H80" s="19"/>
      <c r="I80" s="12"/>
      <c r="J80" s="10"/>
      <c r="K80" s="19"/>
      <c r="L80" s="41"/>
      <c r="M80" s="32">
        <f t="shared" si="14"/>
        <v>0</v>
      </c>
      <c r="N80" s="38">
        <f t="shared" si="15"/>
        <v>0</v>
      </c>
      <c r="O80" s="32">
        <f t="shared" si="16"/>
        <v>0</v>
      </c>
      <c r="P80" s="38">
        <f t="shared" si="17"/>
        <v>0</v>
      </c>
      <c r="Q80" s="32">
        <f t="shared" si="18"/>
        <v>0</v>
      </c>
      <c r="R80" s="71"/>
      <c r="S80" s="8">
        <f t="shared" si="19"/>
        <v>0</v>
      </c>
      <c r="T80" s="8">
        <f t="shared" si="20"/>
        <v>0</v>
      </c>
    </row>
    <row r="81" spans="2:20" ht="12.75">
      <c r="B81">
        <v>5</v>
      </c>
      <c r="C81" t="s">
        <v>63</v>
      </c>
      <c r="G81" s="12"/>
      <c r="H81" s="19"/>
      <c r="I81" s="12"/>
      <c r="J81" s="10"/>
      <c r="K81" s="19"/>
      <c r="L81" s="41"/>
      <c r="M81" s="32">
        <f t="shared" si="14"/>
        <v>0</v>
      </c>
      <c r="N81" s="38">
        <f t="shared" si="15"/>
        <v>0</v>
      </c>
      <c r="O81" s="32">
        <f t="shared" si="16"/>
        <v>0</v>
      </c>
      <c r="P81" s="38">
        <f t="shared" si="17"/>
        <v>0</v>
      </c>
      <c r="Q81" s="32">
        <f t="shared" si="18"/>
        <v>0</v>
      </c>
      <c r="R81" s="71"/>
      <c r="S81" s="8">
        <f t="shared" si="19"/>
        <v>0</v>
      </c>
      <c r="T81" s="8">
        <f t="shared" si="20"/>
        <v>0</v>
      </c>
    </row>
    <row r="82" spans="2:20" ht="12.75">
      <c r="B82">
        <v>6</v>
      </c>
      <c r="C82" t="s">
        <v>63</v>
      </c>
      <c r="G82" s="12"/>
      <c r="H82" s="19"/>
      <c r="I82" s="12"/>
      <c r="J82" s="10"/>
      <c r="K82" s="19"/>
      <c r="L82" s="41"/>
      <c r="M82" s="32">
        <f t="shared" si="14"/>
        <v>0</v>
      </c>
      <c r="N82" s="38">
        <f t="shared" si="15"/>
        <v>0</v>
      </c>
      <c r="O82" s="32">
        <f t="shared" si="16"/>
        <v>0</v>
      </c>
      <c r="P82" s="38">
        <f t="shared" si="17"/>
        <v>0</v>
      </c>
      <c r="Q82" s="32">
        <f t="shared" si="18"/>
        <v>0</v>
      </c>
      <c r="R82" s="71"/>
      <c r="S82" s="8">
        <f t="shared" si="19"/>
        <v>0</v>
      </c>
      <c r="T82" s="8">
        <f t="shared" si="20"/>
        <v>0</v>
      </c>
    </row>
    <row r="83" spans="7:20" ht="12.75">
      <c r="G83" s="12"/>
      <c r="H83" s="19"/>
      <c r="I83" s="12"/>
      <c r="J83" s="10"/>
      <c r="K83" s="19"/>
      <c r="L83" s="41"/>
      <c r="M83" s="32">
        <f t="shared" si="14"/>
        <v>0</v>
      </c>
      <c r="N83" s="38">
        <f t="shared" si="15"/>
        <v>0</v>
      </c>
      <c r="O83" s="32">
        <f t="shared" si="16"/>
        <v>0</v>
      </c>
      <c r="P83" s="38">
        <f t="shared" si="17"/>
        <v>0</v>
      </c>
      <c r="Q83" s="32">
        <f t="shared" si="18"/>
        <v>0</v>
      </c>
      <c r="R83" s="71"/>
      <c r="S83" s="8">
        <f t="shared" si="19"/>
        <v>0</v>
      </c>
      <c r="T83" s="8">
        <f t="shared" si="20"/>
        <v>0</v>
      </c>
    </row>
    <row r="84" spans="3:20" ht="13.5" thickBot="1">
      <c r="C84" s="14" t="s">
        <v>66</v>
      </c>
      <c r="G84" s="24"/>
      <c r="H84" s="25"/>
      <c r="I84" s="24"/>
      <c r="J84" s="26"/>
      <c r="K84" s="19"/>
      <c r="L84" s="41"/>
      <c r="M84" s="32">
        <f t="shared" si="14"/>
        <v>0</v>
      </c>
      <c r="N84" s="38">
        <f t="shared" si="15"/>
        <v>0</v>
      </c>
      <c r="O84" s="32">
        <f t="shared" si="16"/>
        <v>0</v>
      </c>
      <c r="P84" s="38">
        <f t="shared" si="17"/>
        <v>0</v>
      </c>
      <c r="Q84" s="32">
        <f t="shared" si="18"/>
        <v>0</v>
      </c>
      <c r="R84" s="71"/>
      <c r="S84" s="8">
        <f t="shared" si="19"/>
        <v>0</v>
      </c>
      <c r="T84" s="8">
        <f t="shared" si="20"/>
        <v>0</v>
      </c>
    </row>
    <row r="85" spans="6:20" ht="13.5" thickTop="1">
      <c r="F85" s="18" t="s">
        <v>17</v>
      </c>
      <c r="G85" s="12">
        <f>SUM(G68:G84)</f>
        <v>4700</v>
      </c>
      <c r="H85" s="19">
        <f>SUM(H68:H84)</f>
        <v>600</v>
      </c>
      <c r="I85" s="12">
        <f>SUM(I68:I84)</f>
        <v>3000</v>
      </c>
      <c r="J85" s="10">
        <f>SUM(J68:J84)</f>
        <v>0</v>
      </c>
      <c r="K85" s="19"/>
      <c r="L85" s="41"/>
      <c r="M85" s="32">
        <f t="shared" si="14"/>
        <v>0</v>
      </c>
      <c r="N85" s="38">
        <f t="shared" si="15"/>
        <v>0</v>
      </c>
      <c r="O85" s="32">
        <f t="shared" si="16"/>
        <v>0</v>
      </c>
      <c r="P85" s="38">
        <f t="shared" si="17"/>
        <v>0</v>
      </c>
      <c r="Q85" s="32">
        <f t="shared" si="18"/>
        <v>0</v>
      </c>
      <c r="R85" s="71"/>
      <c r="S85" s="8">
        <f t="shared" si="19"/>
        <v>0</v>
      </c>
      <c r="T85" s="8">
        <f t="shared" si="20"/>
        <v>0</v>
      </c>
    </row>
    <row r="86" spans="7:20" ht="12.75">
      <c r="G86" s="12"/>
      <c r="H86" s="19"/>
      <c r="I86" s="12"/>
      <c r="J86" s="10"/>
      <c r="K86" s="19"/>
      <c r="L86" s="41"/>
      <c r="M86" s="32">
        <f t="shared" si="14"/>
        <v>0</v>
      </c>
      <c r="N86" s="38">
        <f t="shared" si="15"/>
        <v>0</v>
      </c>
      <c r="O86" s="32">
        <f t="shared" si="16"/>
        <v>0</v>
      </c>
      <c r="P86" s="38">
        <f t="shared" si="17"/>
        <v>0</v>
      </c>
      <c r="Q86" s="32">
        <f t="shared" si="18"/>
        <v>0</v>
      </c>
      <c r="R86" s="71"/>
      <c r="S86" s="8">
        <f t="shared" si="19"/>
        <v>0</v>
      </c>
      <c r="T86" s="8">
        <f t="shared" si="20"/>
        <v>0</v>
      </c>
    </row>
    <row r="87" spans="7:20" ht="12.75">
      <c r="G87" s="12"/>
      <c r="H87" s="19"/>
      <c r="I87" s="12"/>
      <c r="J87" s="10"/>
      <c r="K87" s="19"/>
      <c r="L87" s="41"/>
      <c r="M87" s="32">
        <f t="shared" si="14"/>
        <v>0</v>
      </c>
      <c r="N87" s="38">
        <f t="shared" si="15"/>
        <v>0</v>
      </c>
      <c r="O87" s="32">
        <f t="shared" si="16"/>
        <v>0</v>
      </c>
      <c r="P87" s="38">
        <f t="shared" si="17"/>
        <v>0</v>
      </c>
      <c r="Q87" s="32">
        <f t="shared" si="18"/>
        <v>0</v>
      </c>
      <c r="R87" s="71"/>
      <c r="S87" s="8">
        <f t="shared" si="19"/>
        <v>0</v>
      </c>
      <c r="T87" s="8">
        <f t="shared" si="20"/>
        <v>0</v>
      </c>
    </row>
    <row r="88" spans="7:20" ht="12.75">
      <c r="G88" s="12"/>
      <c r="H88" s="19"/>
      <c r="I88" s="12"/>
      <c r="J88" s="10"/>
      <c r="K88" s="19"/>
      <c r="L88" s="41"/>
      <c r="M88" s="32">
        <f t="shared" si="14"/>
        <v>0</v>
      </c>
      <c r="N88" s="38">
        <f t="shared" si="15"/>
        <v>0</v>
      </c>
      <c r="O88" s="32">
        <f t="shared" si="16"/>
        <v>0</v>
      </c>
      <c r="P88" s="38">
        <f t="shared" si="17"/>
        <v>0</v>
      </c>
      <c r="Q88" s="32">
        <f t="shared" si="18"/>
        <v>0</v>
      </c>
      <c r="R88" s="71"/>
      <c r="S88" s="8">
        <f t="shared" si="19"/>
        <v>0</v>
      </c>
      <c r="T88" s="8">
        <f t="shared" si="20"/>
        <v>0</v>
      </c>
    </row>
    <row r="89" spans="1:20" ht="12.75">
      <c r="A89" s="7" t="s">
        <v>45</v>
      </c>
      <c r="G89" s="12"/>
      <c r="H89" s="19"/>
      <c r="I89" s="12"/>
      <c r="J89" s="10"/>
      <c r="K89" s="19"/>
      <c r="L89" s="41"/>
      <c r="M89" s="32">
        <f t="shared" si="14"/>
        <v>0</v>
      </c>
      <c r="N89" s="38">
        <f t="shared" si="15"/>
        <v>0</v>
      </c>
      <c r="O89" s="32">
        <f t="shared" si="16"/>
        <v>0</v>
      </c>
      <c r="P89" s="38">
        <f t="shared" si="17"/>
        <v>0</v>
      </c>
      <c r="Q89" s="32">
        <f t="shared" si="18"/>
        <v>0</v>
      </c>
      <c r="R89" s="71"/>
      <c r="S89" s="8">
        <f t="shared" si="19"/>
        <v>0</v>
      </c>
      <c r="T89" s="8">
        <f t="shared" si="20"/>
        <v>0</v>
      </c>
    </row>
    <row r="90" spans="2:20" ht="12.75">
      <c r="B90" t="s">
        <v>72</v>
      </c>
      <c r="G90" s="12"/>
      <c r="H90" s="19"/>
      <c r="I90" s="12"/>
      <c r="J90" s="10"/>
      <c r="K90" s="19"/>
      <c r="L90" s="41"/>
      <c r="M90" s="32">
        <f t="shared" si="14"/>
        <v>0</v>
      </c>
      <c r="N90" s="38">
        <f t="shared" si="15"/>
        <v>0</v>
      </c>
      <c r="O90" s="32">
        <f t="shared" si="16"/>
        <v>0</v>
      </c>
      <c r="P90" s="38">
        <f t="shared" si="17"/>
        <v>0</v>
      </c>
      <c r="Q90" s="32">
        <f t="shared" si="18"/>
        <v>0</v>
      </c>
      <c r="R90" s="71"/>
      <c r="S90" s="8">
        <f t="shared" si="19"/>
        <v>0</v>
      </c>
      <c r="T90" s="8">
        <f t="shared" si="20"/>
        <v>0</v>
      </c>
    </row>
    <row r="91" spans="2:20" ht="12.75">
      <c r="B91">
        <v>1</v>
      </c>
      <c r="C91" t="s">
        <v>63</v>
      </c>
      <c r="G91" s="12"/>
      <c r="H91" s="19"/>
      <c r="I91" s="12"/>
      <c r="J91" s="10"/>
      <c r="K91" s="19"/>
      <c r="L91" s="41"/>
      <c r="M91" s="32">
        <f t="shared" si="14"/>
        <v>0</v>
      </c>
      <c r="N91" s="38">
        <f t="shared" si="15"/>
        <v>0</v>
      </c>
      <c r="O91" s="32">
        <f t="shared" si="16"/>
        <v>0</v>
      </c>
      <c r="P91" s="38">
        <f t="shared" si="17"/>
        <v>0</v>
      </c>
      <c r="Q91" s="32">
        <f t="shared" si="18"/>
        <v>0</v>
      </c>
      <c r="R91" s="71"/>
      <c r="S91" s="8">
        <f t="shared" si="19"/>
        <v>0</v>
      </c>
      <c r="T91" s="8">
        <f t="shared" si="20"/>
        <v>0</v>
      </c>
    </row>
    <row r="92" spans="2:20" ht="12.75">
      <c r="B92">
        <v>2</v>
      </c>
      <c r="C92" t="s">
        <v>63</v>
      </c>
      <c r="G92" s="12"/>
      <c r="H92" s="19"/>
      <c r="I92" s="12"/>
      <c r="J92" s="10"/>
      <c r="K92" s="19"/>
      <c r="L92" s="41"/>
      <c r="M92" s="32">
        <f t="shared" si="14"/>
        <v>0</v>
      </c>
      <c r="N92" s="38">
        <f t="shared" si="15"/>
        <v>0</v>
      </c>
      <c r="O92" s="32">
        <f t="shared" si="16"/>
        <v>0</v>
      </c>
      <c r="P92" s="38">
        <f t="shared" si="17"/>
        <v>0</v>
      </c>
      <c r="Q92" s="32">
        <f t="shared" si="18"/>
        <v>0</v>
      </c>
      <c r="R92" s="71"/>
      <c r="S92" s="8">
        <f t="shared" si="19"/>
        <v>0</v>
      </c>
      <c r="T92" s="8">
        <f t="shared" si="20"/>
        <v>0</v>
      </c>
    </row>
    <row r="93" spans="2:20" ht="12.75">
      <c r="B93">
        <v>3</v>
      </c>
      <c r="C93" t="s">
        <v>63</v>
      </c>
      <c r="G93" s="12"/>
      <c r="H93" s="19"/>
      <c r="I93" s="12"/>
      <c r="J93" s="10"/>
      <c r="K93" s="19"/>
      <c r="L93" s="41"/>
      <c r="M93" s="32">
        <f t="shared" si="14"/>
        <v>0</v>
      </c>
      <c r="N93" s="38">
        <f t="shared" si="15"/>
        <v>0</v>
      </c>
      <c r="O93" s="32">
        <f t="shared" si="16"/>
        <v>0</v>
      </c>
      <c r="P93" s="38">
        <f t="shared" si="17"/>
        <v>0</v>
      </c>
      <c r="Q93" s="32">
        <f t="shared" si="18"/>
        <v>0</v>
      </c>
      <c r="R93" s="71"/>
      <c r="S93" s="8">
        <f t="shared" si="19"/>
        <v>0</v>
      </c>
      <c r="T93" s="8">
        <f t="shared" si="20"/>
        <v>0</v>
      </c>
    </row>
    <row r="94" spans="2:20" ht="12.75">
      <c r="B94">
        <v>4</v>
      </c>
      <c r="C94" t="s">
        <v>63</v>
      </c>
      <c r="G94" s="12"/>
      <c r="H94" s="19"/>
      <c r="I94" s="12"/>
      <c r="J94" s="10"/>
      <c r="K94" s="19"/>
      <c r="L94" s="41"/>
      <c r="M94" s="32">
        <f t="shared" si="14"/>
        <v>0</v>
      </c>
      <c r="N94" s="38">
        <f t="shared" si="15"/>
        <v>0</v>
      </c>
      <c r="O94" s="32">
        <f t="shared" si="16"/>
        <v>0</v>
      </c>
      <c r="P94" s="38">
        <f t="shared" si="17"/>
        <v>0</v>
      </c>
      <c r="Q94" s="32">
        <f t="shared" si="18"/>
        <v>0</v>
      </c>
      <c r="R94" s="71"/>
      <c r="S94" s="8">
        <f t="shared" si="19"/>
        <v>0</v>
      </c>
      <c r="T94" s="8">
        <f t="shared" si="20"/>
        <v>0</v>
      </c>
    </row>
    <row r="95" spans="2:20" ht="12.75">
      <c r="B95">
        <v>5</v>
      </c>
      <c r="C95" t="s">
        <v>63</v>
      </c>
      <c r="G95" s="12"/>
      <c r="H95" s="19"/>
      <c r="I95" s="12"/>
      <c r="J95" s="10"/>
      <c r="K95" s="19"/>
      <c r="L95" s="41"/>
      <c r="M95" s="32">
        <f t="shared" si="14"/>
        <v>0</v>
      </c>
      <c r="N95" s="38">
        <f t="shared" si="15"/>
        <v>0</v>
      </c>
      <c r="O95" s="32">
        <f t="shared" si="16"/>
        <v>0</v>
      </c>
      <c r="P95" s="38">
        <f t="shared" si="17"/>
        <v>0</v>
      </c>
      <c r="Q95" s="32">
        <f t="shared" si="18"/>
        <v>0</v>
      </c>
      <c r="R95" s="71"/>
      <c r="S95" s="8">
        <f t="shared" si="19"/>
        <v>0</v>
      </c>
      <c r="T95" s="8">
        <f t="shared" si="20"/>
        <v>0</v>
      </c>
    </row>
    <row r="96" spans="2:20" ht="12.75">
      <c r="B96">
        <v>6</v>
      </c>
      <c r="C96" t="s">
        <v>63</v>
      </c>
      <c r="G96" s="12"/>
      <c r="H96" s="19"/>
      <c r="I96" s="12"/>
      <c r="J96" s="10"/>
      <c r="K96" s="19"/>
      <c r="L96" s="41"/>
      <c r="M96" s="32">
        <f t="shared" si="14"/>
        <v>0</v>
      </c>
      <c r="N96" s="38">
        <f t="shared" si="15"/>
        <v>0</v>
      </c>
      <c r="O96" s="32">
        <f t="shared" si="16"/>
        <v>0</v>
      </c>
      <c r="P96" s="38">
        <f t="shared" si="17"/>
        <v>0</v>
      </c>
      <c r="Q96" s="32">
        <f t="shared" si="18"/>
        <v>0</v>
      </c>
      <c r="R96" s="71"/>
      <c r="S96" s="8">
        <f t="shared" si="19"/>
        <v>0</v>
      </c>
      <c r="T96" s="8">
        <f t="shared" si="20"/>
        <v>0</v>
      </c>
    </row>
    <row r="97" spans="7:20" ht="12.75">
      <c r="G97" s="12"/>
      <c r="H97" s="19"/>
      <c r="I97" s="12"/>
      <c r="J97" s="10"/>
      <c r="K97" s="19"/>
      <c r="L97" s="41"/>
      <c r="M97" s="32">
        <f t="shared" si="14"/>
        <v>0</v>
      </c>
      <c r="N97" s="38">
        <f t="shared" si="15"/>
        <v>0</v>
      </c>
      <c r="O97" s="32">
        <f t="shared" si="16"/>
        <v>0</v>
      </c>
      <c r="P97" s="38">
        <f t="shared" si="17"/>
        <v>0</v>
      </c>
      <c r="Q97" s="32">
        <f t="shared" si="18"/>
        <v>0</v>
      </c>
      <c r="R97" s="71"/>
      <c r="S97" s="8">
        <f t="shared" si="19"/>
        <v>0</v>
      </c>
      <c r="T97" s="8">
        <f t="shared" si="20"/>
        <v>0</v>
      </c>
    </row>
    <row r="98" spans="2:20" ht="12.75">
      <c r="B98" t="s">
        <v>73</v>
      </c>
      <c r="G98" s="12"/>
      <c r="H98" s="19"/>
      <c r="I98" s="12"/>
      <c r="J98" s="10"/>
      <c r="K98" s="19"/>
      <c r="L98" s="41"/>
      <c r="M98" s="32">
        <f t="shared" si="14"/>
        <v>0</v>
      </c>
      <c r="N98" s="38">
        <f t="shared" si="15"/>
        <v>0</v>
      </c>
      <c r="O98" s="32">
        <f t="shared" si="16"/>
        <v>0</v>
      </c>
      <c r="P98" s="38">
        <f t="shared" si="17"/>
        <v>0</v>
      </c>
      <c r="Q98" s="32">
        <f t="shared" si="18"/>
        <v>0</v>
      </c>
      <c r="R98" s="71"/>
      <c r="S98" s="8">
        <f t="shared" si="19"/>
        <v>0</v>
      </c>
      <c r="T98" s="8">
        <f t="shared" si="20"/>
        <v>0</v>
      </c>
    </row>
    <row r="99" spans="2:20" ht="12.75">
      <c r="B99">
        <v>1</v>
      </c>
      <c r="C99" t="s">
        <v>63</v>
      </c>
      <c r="G99" s="12"/>
      <c r="H99" s="19"/>
      <c r="I99" s="12"/>
      <c r="J99" s="10"/>
      <c r="K99" s="19"/>
      <c r="L99" s="41"/>
      <c r="M99" s="32">
        <f t="shared" si="14"/>
        <v>0</v>
      </c>
      <c r="N99" s="38">
        <f t="shared" si="15"/>
        <v>0</v>
      </c>
      <c r="O99" s="32">
        <f t="shared" si="16"/>
        <v>0</v>
      </c>
      <c r="P99" s="38">
        <f t="shared" si="17"/>
        <v>0</v>
      </c>
      <c r="Q99" s="32">
        <f t="shared" si="18"/>
        <v>0</v>
      </c>
      <c r="R99" s="71"/>
      <c r="S99" s="8">
        <f t="shared" si="19"/>
        <v>0</v>
      </c>
      <c r="T99" s="8">
        <f t="shared" si="20"/>
        <v>0</v>
      </c>
    </row>
    <row r="100" spans="2:20" ht="12.75">
      <c r="B100">
        <v>2</v>
      </c>
      <c r="C100" t="s">
        <v>63</v>
      </c>
      <c r="G100" s="12"/>
      <c r="H100" s="19"/>
      <c r="I100" s="12"/>
      <c r="J100" s="10"/>
      <c r="K100" s="19"/>
      <c r="L100" s="41"/>
      <c r="M100" s="32">
        <f t="shared" si="14"/>
        <v>0</v>
      </c>
      <c r="N100" s="38">
        <f t="shared" si="15"/>
        <v>0</v>
      </c>
      <c r="O100" s="32">
        <f t="shared" si="16"/>
        <v>0</v>
      </c>
      <c r="P100" s="38">
        <f t="shared" si="17"/>
        <v>0</v>
      </c>
      <c r="Q100" s="32">
        <f t="shared" si="18"/>
        <v>0</v>
      </c>
      <c r="R100" s="71"/>
      <c r="S100" s="8">
        <f t="shared" si="19"/>
        <v>0</v>
      </c>
      <c r="T100" s="8">
        <f t="shared" si="20"/>
        <v>0</v>
      </c>
    </row>
    <row r="101" spans="2:20" ht="12.75">
      <c r="B101">
        <v>3</v>
      </c>
      <c r="C101" t="s">
        <v>63</v>
      </c>
      <c r="G101" s="12"/>
      <c r="H101" s="19"/>
      <c r="I101" s="12"/>
      <c r="J101" s="10"/>
      <c r="K101" s="19"/>
      <c r="L101" s="41"/>
      <c r="M101" s="32">
        <f t="shared" si="14"/>
        <v>0</v>
      </c>
      <c r="N101" s="38">
        <f t="shared" si="15"/>
        <v>0</v>
      </c>
      <c r="O101" s="32">
        <f t="shared" si="16"/>
        <v>0</v>
      </c>
      <c r="P101" s="38">
        <f t="shared" si="17"/>
        <v>0</v>
      </c>
      <c r="Q101" s="32">
        <f t="shared" si="18"/>
        <v>0</v>
      </c>
      <c r="R101" s="71"/>
      <c r="S101" s="8">
        <f t="shared" si="19"/>
        <v>0</v>
      </c>
      <c r="T101" s="8">
        <f t="shared" si="20"/>
        <v>0</v>
      </c>
    </row>
    <row r="102" spans="2:20" ht="12.75">
      <c r="B102">
        <v>4</v>
      </c>
      <c r="C102" t="s">
        <v>63</v>
      </c>
      <c r="G102" s="12"/>
      <c r="H102" s="19"/>
      <c r="I102" s="12"/>
      <c r="J102" s="10"/>
      <c r="K102" s="19"/>
      <c r="L102" s="41"/>
      <c r="M102" s="32">
        <f t="shared" si="14"/>
        <v>0</v>
      </c>
      <c r="N102" s="38">
        <f t="shared" si="15"/>
        <v>0</v>
      </c>
      <c r="O102" s="32">
        <f t="shared" si="16"/>
        <v>0</v>
      </c>
      <c r="P102" s="38">
        <f t="shared" si="17"/>
        <v>0</v>
      </c>
      <c r="Q102" s="32">
        <f t="shared" si="18"/>
        <v>0</v>
      </c>
      <c r="R102" s="71"/>
      <c r="S102" s="8">
        <f t="shared" si="19"/>
        <v>0</v>
      </c>
      <c r="T102" s="8">
        <f t="shared" si="20"/>
        <v>0</v>
      </c>
    </row>
    <row r="103" spans="2:20" ht="12.75">
      <c r="B103">
        <v>5</v>
      </c>
      <c r="C103" t="s">
        <v>63</v>
      </c>
      <c r="G103" s="12"/>
      <c r="H103" s="19"/>
      <c r="I103" s="12"/>
      <c r="J103" s="10"/>
      <c r="K103" s="19"/>
      <c r="L103" s="41"/>
      <c r="M103" s="32">
        <f t="shared" si="14"/>
        <v>0</v>
      </c>
      <c r="N103" s="38">
        <f t="shared" si="15"/>
        <v>0</v>
      </c>
      <c r="O103" s="32">
        <f t="shared" si="16"/>
        <v>0</v>
      </c>
      <c r="P103" s="38">
        <f t="shared" si="17"/>
        <v>0</v>
      </c>
      <c r="Q103" s="32">
        <f t="shared" si="18"/>
        <v>0</v>
      </c>
      <c r="R103" s="71"/>
      <c r="S103" s="8">
        <f t="shared" si="19"/>
        <v>0</v>
      </c>
      <c r="T103" s="8">
        <f t="shared" si="20"/>
        <v>0</v>
      </c>
    </row>
    <row r="104" spans="2:20" ht="12.75">
      <c r="B104">
        <v>6</v>
      </c>
      <c r="C104" t="s">
        <v>63</v>
      </c>
      <c r="G104" s="12"/>
      <c r="H104" s="19"/>
      <c r="I104" s="12"/>
      <c r="J104" s="10"/>
      <c r="K104" s="19"/>
      <c r="L104" s="41"/>
      <c r="M104" s="32">
        <f t="shared" si="14"/>
        <v>0</v>
      </c>
      <c r="N104" s="38">
        <f t="shared" si="15"/>
        <v>0</v>
      </c>
      <c r="O104" s="32">
        <f t="shared" si="16"/>
        <v>0</v>
      </c>
      <c r="P104" s="38">
        <f t="shared" si="17"/>
        <v>0</v>
      </c>
      <c r="Q104" s="32">
        <f t="shared" si="18"/>
        <v>0</v>
      </c>
      <c r="R104" s="71"/>
      <c r="S104" s="8">
        <f t="shared" si="19"/>
        <v>0</v>
      </c>
      <c r="T104" s="8">
        <f t="shared" si="20"/>
        <v>0</v>
      </c>
    </row>
    <row r="105" spans="7:20" ht="12.75">
      <c r="G105" s="12"/>
      <c r="H105" s="19"/>
      <c r="I105" s="12"/>
      <c r="J105" s="10"/>
      <c r="K105" s="19"/>
      <c r="L105" s="41"/>
      <c r="M105" s="32">
        <f t="shared" si="14"/>
        <v>0</v>
      </c>
      <c r="N105" s="38">
        <f t="shared" si="15"/>
        <v>0</v>
      </c>
      <c r="O105" s="32">
        <f t="shared" si="16"/>
        <v>0</v>
      </c>
      <c r="P105" s="38">
        <f t="shared" si="17"/>
        <v>0</v>
      </c>
      <c r="Q105" s="32">
        <f t="shared" si="18"/>
        <v>0</v>
      </c>
      <c r="R105" s="71"/>
      <c r="S105" s="8">
        <f t="shared" si="19"/>
        <v>0</v>
      </c>
      <c r="T105" s="8">
        <f t="shared" si="20"/>
        <v>0</v>
      </c>
    </row>
    <row r="106" spans="3:20" ht="13.5" thickBot="1">
      <c r="C106" s="14" t="s">
        <v>66</v>
      </c>
      <c r="G106" s="24"/>
      <c r="H106" s="25"/>
      <c r="I106" s="24"/>
      <c r="J106" s="26"/>
      <c r="K106" s="19"/>
      <c r="L106" s="41"/>
      <c r="M106" s="32">
        <f t="shared" si="14"/>
        <v>0</v>
      </c>
      <c r="N106" s="38">
        <f t="shared" si="15"/>
        <v>0</v>
      </c>
      <c r="O106" s="32">
        <f t="shared" si="16"/>
        <v>0</v>
      </c>
      <c r="P106" s="38">
        <f t="shared" si="17"/>
        <v>0</v>
      </c>
      <c r="Q106" s="32">
        <f t="shared" si="18"/>
        <v>0</v>
      </c>
      <c r="R106" s="71"/>
      <c r="S106" s="8">
        <f t="shared" si="19"/>
        <v>0</v>
      </c>
      <c r="T106" s="8">
        <f t="shared" si="20"/>
        <v>0</v>
      </c>
    </row>
    <row r="107" spans="6:20" ht="13.5" thickTop="1">
      <c r="F107" s="18" t="s">
        <v>48</v>
      </c>
      <c r="G107" s="12">
        <f>SUM(G90:G106)</f>
        <v>0</v>
      </c>
      <c r="H107" s="19">
        <f>SUM(H90:H106)</f>
        <v>0</v>
      </c>
      <c r="I107" s="12">
        <f>SUM(I90:I106)</f>
        <v>0</v>
      </c>
      <c r="J107" s="10">
        <f>SUM(J90:J106)</f>
        <v>0</v>
      </c>
      <c r="K107" s="19"/>
      <c r="L107" s="41"/>
      <c r="M107" s="32">
        <f t="shared" si="14"/>
        <v>0</v>
      </c>
      <c r="N107" s="38">
        <f t="shared" si="15"/>
        <v>0</v>
      </c>
      <c r="O107" s="32">
        <f t="shared" si="16"/>
        <v>0</v>
      </c>
      <c r="P107" s="38">
        <f t="shared" si="17"/>
        <v>0</v>
      </c>
      <c r="Q107" s="32">
        <f t="shared" si="18"/>
        <v>0</v>
      </c>
      <c r="R107" s="71"/>
      <c r="S107" s="8">
        <f aca="true" t="shared" si="21" ref="S107:S138">IF(E107="yes",G107,0)</f>
        <v>0</v>
      </c>
      <c r="T107" s="8">
        <f aca="true" t="shared" si="22" ref="T107:T138">IF(E107="no",G107,0)</f>
        <v>0</v>
      </c>
    </row>
    <row r="108" spans="7:20" ht="12.75">
      <c r="G108" s="12"/>
      <c r="H108" s="19"/>
      <c r="I108" s="12"/>
      <c r="J108" s="10"/>
      <c r="K108" s="19"/>
      <c r="L108" s="41"/>
      <c r="M108" s="32"/>
      <c r="N108" s="38"/>
      <c r="O108" s="32"/>
      <c r="P108" s="38"/>
      <c r="Q108" s="32"/>
      <c r="R108" s="71"/>
      <c r="S108" s="8">
        <f t="shared" si="21"/>
        <v>0</v>
      </c>
      <c r="T108" s="8">
        <f t="shared" si="22"/>
        <v>0</v>
      </c>
    </row>
    <row r="109" spans="7:20" ht="12.75">
      <c r="G109" s="12"/>
      <c r="H109" s="19"/>
      <c r="I109" s="12"/>
      <c r="J109" s="10"/>
      <c r="K109" s="19"/>
      <c r="L109" s="41"/>
      <c r="M109" s="32"/>
      <c r="N109" s="38"/>
      <c r="O109" s="32"/>
      <c r="P109" s="38"/>
      <c r="Q109" s="32"/>
      <c r="R109" s="71"/>
      <c r="S109" s="8">
        <f t="shared" si="21"/>
        <v>0</v>
      </c>
      <c r="T109" s="8">
        <f t="shared" si="22"/>
        <v>0</v>
      </c>
    </row>
    <row r="110" spans="1:20" ht="12.75">
      <c r="A110" s="7" t="s">
        <v>46</v>
      </c>
      <c r="G110" s="12"/>
      <c r="H110" s="19"/>
      <c r="I110" s="12"/>
      <c r="J110" s="10"/>
      <c r="K110" s="19"/>
      <c r="L110" s="41"/>
      <c r="M110" s="32">
        <f aca="true" t="shared" si="23" ref="M110:M149">IF(D110="Personnel",G110,0)</f>
        <v>0</v>
      </c>
      <c r="N110" s="38">
        <f aca="true" t="shared" si="24" ref="N110:N149">IF(D110="Hardware",G110,0)</f>
        <v>0</v>
      </c>
      <c r="O110" s="32">
        <f aca="true" t="shared" si="25" ref="O110:O149">IF(D110="software",G110,0)</f>
        <v>0</v>
      </c>
      <c r="P110" s="38">
        <f aca="true" t="shared" si="26" ref="P110:P149">IF(D110="contractual services",G110,0)</f>
        <v>0</v>
      </c>
      <c r="Q110" s="32">
        <f aca="true" t="shared" si="27" ref="Q110:Q149">IF(D110="Other NPS",G110,0)</f>
        <v>0</v>
      </c>
      <c r="R110" s="71"/>
      <c r="S110" s="8">
        <f t="shared" si="21"/>
        <v>0</v>
      </c>
      <c r="T110" s="8">
        <f t="shared" si="22"/>
        <v>0</v>
      </c>
    </row>
    <row r="111" spans="2:20" ht="12.75">
      <c r="B111" t="s">
        <v>74</v>
      </c>
      <c r="G111" s="12"/>
      <c r="H111" s="19"/>
      <c r="I111" s="12"/>
      <c r="J111" s="10"/>
      <c r="K111" s="19"/>
      <c r="L111" s="41"/>
      <c r="M111" s="32">
        <f t="shared" si="23"/>
        <v>0</v>
      </c>
      <c r="N111" s="38">
        <f t="shared" si="24"/>
        <v>0</v>
      </c>
      <c r="O111" s="32">
        <f t="shared" si="25"/>
        <v>0</v>
      </c>
      <c r="P111" s="38">
        <f t="shared" si="26"/>
        <v>0</v>
      </c>
      <c r="Q111" s="32">
        <f t="shared" si="27"/>
        <v>0</v>
      </c>
      <c r="R111" s="71"/>
      <c r="S111" s="8">
        <f t="shared" si="21"/>
        <v>0</v>
      </c>
      <c r="T111" s="8">
        <f t="shared" si="22"/>
        <v>0</v>
      </c>
    </row>
    <row r="112" spans="2:20" ht="12.75">
      <c r="B112">
        <v>1</v>
      </c>
      <c r="C112" t="s">
        <v>63</v>
      </c>
      <c r="G112" s="12"/>
      <c r="H112" s="19"/>
      <c r="I112" s="12"/>
      <c r="J112" s="10"/>
      <c r="K112" s="19"/>
      <c r="L112" s="41"/>
      <c r="M112" s="32">
        <f t="shared" si="23"/>
        <v>0</v>
      </c>
      <c r="N112" s="38">
        <f t="shared" si="24"/>
        <v>0</v>
      </c>
      <c r="O112" s="32">
        <f t="shared" si="25"/>
        <v>0</v>
      </c>
      <c r="P112" s="38">
        <f t="shared" si="26"/>
        <v>0</v>
      </c>
      <c r="Q112" s="32">
        <f t="shared" si="27"/>
        <v>0</v>
      </c>
      <c r="R112" s="71"/>
      <c r="S112" s="8">
        <f t="shared" si="21"/>
        <v>0</v>
      </c>
      <c r="T112" s="8">
        <f t="shared" si="22"/>
        <v>0</v>
      </c>
    </row>
    <row r="113" spans="2:20" ht="12.75">
      <c r="B113">
        <v>2</v>
      </c>
      <c r="C113" t="s">
        <v>63</v>
      </c>
      <c r="G113" s="12"/>
      <c r="H113" s="19"/>
      <c r="I113" s="12"/>
      <c r="J113" s="10"/>
      <c r="K113" s="19"/>
      <c r="L113" s="41"/>
      <c r="M113" s="32">
        <f t="shared" si="23"/>
        <v>0</v>
      </c>
      <c r="N113" s="38">
        <f t="shared" si="24"/>
        <v>0</v>
      </c>
      <c r="O113" s="32">
        <f t="shared" si="25"/>
        <v>0</v>
      </c>
      <c r="P113" s="38">
        <f t="shared" si="26"/>
        <v>0</v>
      </c>
      <c r="Q113" s="32">
        <f t="shared" si="27"/>
        <v>0</v>
      </c>
      <c r="R113" s="71"/>
      <c r="S113" s="8">
        <f t="shared" si="21"/>
        <v>0</v>
      </c>
      <c r="T113" s="8">
        <f t="shared" si="22"/>
        <v>0</v>
      </c>
    </row>
    <row r="114" spans="2:20" ht="12.75">
      <c r="B114">
        <v>3</v>
      </c>
      <c r="C114" t="s">
        <v>63</v>
      </c>
      <c r="G114" s="12"/>
      <c r="H114" s="19"/>
      <c r="I114" s="12"/>
      <c r="J114" s="10"/>
      <c r="K114" s="19"/>
      <c r="L114" s="41"/>
      <c r="M114" s="32">
        <f t="shared" si="23"/>
        <v>0</v>
      </c>
      <c r="N114" s="38">
        <f t="shared" si="24"/>
        <v>0</v>
      </c>
      <c r="O114" s="32">
        <f t="shared" si="25"/>
        <v>0</v>
      </c>
      <c r="P114" s="38">
        <f t="shared" si="26"/>
        <v>0</v>
      </c>
      <c r="Q114" s="32">
        <f t="shared" si="27"/>
        <v>0</v>
      </c>
      <c r="R114" s="71"/>
      <c r="S114" s="8">
        <f t="shared" si="21"/>
        <v>0</v>
      </c>
      <c r="T114" s="8">
        <f t="shared" si="22"/>
        <v>0</v>
      </c>
    </row>
    <row r="115" spans="2:20" ht="12.75">
      <c r="B115">
        <v>4</v>
      </c>
      <c r="C115" t="s">
        <v>63</v>
      </c>
      <c r="G115" s="12"/>
      <c r="H115" s="19"/>
      <c r="I115" s="12"/>
      <c r="J115" s="10"/>
      <c r="K115" s="19"/>
      <c r="L115" s="41"/>
      <c r="M115" s="32">
        <f t="shared" si="23"/>
        <v>0</v>
      </c>
      <c r="N115" s="38">
        <f t="shared" si="24"/>
        <v>0</v>
      </c>
      <c r="O115" s="32">
        <f t="shared" si="25"/>
        <v>0</v>
      </c>
      <c r="P115" s="38">
        <f t="shared" si="26"/>
        <v>0</v>
      </c>
      <c r="Q115" s="32">
        <f t="shared" si="27"/>
        <v>0</v>
      </c>
      <c r="R115" s="71"/>
      <c r="S115" s="8">
        <f t="shared" si="21"/>
        <v>0</v>
      </c>
      <c r="T115" s="8">
        <f t="shared" si="22"/>
        <v>0</v>
      </c>
    </row>
    <row r="116" spans="2:20" ht="12.75">
      <c r="B116">
        <v>5</v>
      </c>
      <c r="C116" t="s">
        <v>63</v>
      </c>
      <c r="G116" s="12"/>
      <c r="H116" s="19"/>
      <c r="I116" s="12"/>
      <c r="J116" s="10"/>
      <c r="K116" s="19"/>
      <c r="L116" s="41"/>
      <c r="M116" s="32">
        <f t="shared" si="23"/>
        <v>0</v>
      </c>
      <c r="N116" s="38">
        <f t="shared" si="24"/>
        <v>0</v>
      </c>
      <c r="O116" s="32">
        <f t="shared" si="25"/>
        <v>0</v>
      </c>
      <c r="P116" s="38">
        <f t="shared" si="26"/>
        <v>0</v>
      </c>
      <c r="Q116" s="32">
        <f t="shared" si="27"/>
        <v>0</v>
      </c>
      <c r="R116" s="71"/>
      <c r="S116" s="8">
        <f t="shared" si="21"/>
        <v>0</v>
      </c>
      <c r="T116" s="8">
        <f t="shared" si="22"/>
        <v>0</v>
      </c>
    </row>
    <row r="117" spans="2:20" ht="12.75">
      <c r="B117">
        <v>6</v>
      </c>
      <c r="C117" t="s">
        <v>63</v>
      </c>
      <c r="G117" s="12"/>
      <c r="H117" s="19"/>
      <c r="I117" s="12"/>
      <c r="J117" s="10"/>
      <c r="K117" s="19"/>
      <c r="L117" s="41"/>
      <c r="M117" s="32">
        <f t="shared" si="23"/>
        <v>0</v>
      </c>
      <c r="N117" s="38">
        <f t="shared" si="24"/>
        <v>0</v>
      </c>
      <c r="O117" s="32">
        <f t="shared" si="25"/>
        <v>0</v>
      </c>
      <c r="P117" s="38">
        <f t="shared" si="26"/>
        <v>0</v>
      </c>
      <c r="Q117" s="32">
        <f t="shared" si="27"/>
        <v>0</v>
      </c>
      <c r="R117" s="71"/>
      <c r="S117" s="8">
        <f t="shared" si="21"/>
        <v>0</v>
      </c>
      <c r="T117" s="8">
        <f t="shared" si="22"/>
        <v>0</v>
      </c>
    </row>
    <row r="118" spans="7:20" ht="12.75">
      <c r="G118" s="12"/>
      <c r="H118" s="19"/>
      <c r="I118" s="12"/>
      <c r="J118" s="10"/>
      <c r="K118" s="19"/>
      <c r="L118" s="41"/>
      <c r="M118" s="32">
        <f t="shared" si="23"/>
        <v>0</v>
      </c>
      <c r="N118" s="38">
        <f t="shared" si="24"/>
        <v>0</v>
      </c>
      <c r="O118" s="32">
        <f t="shared" si="25"/>
        <v>0</v>
      </c>
      <c r="P118" s="38">
        <f t="shared" si="26"/>
        <v>0</v>
      </c>
      <c r="Q118" s="32">
        <f t="shared" si="27"/>
        <v>0</v>
      </c>
      <c r="R118" s="71"/>
      <c r="S118" s="8">
        <f t="shared" si="21"/>
        <v>0</v>
      </c>
      <c r="T118" s="8">
        <f t="shared" si="22"/>
        <v>0</v>
      </c>
    </row>
    <row r="119" spans="2:20" ht="12.75">
      <c r="B119" t="s">
        <v>75</v>
      </c>
      <c r="G119" s="12"/>
      <c r="H119" s="19"/>
      <c r="I119" s="12"/>
      <c r="J119" s="10"/>
      <c r="K119" s="19"/>
      <c r="L119" s="41"/>
      <c r="M119" s="32">
        <f t="shared" si="23"/>
        <v>0</v>
      </c>
      <c r="N119" s="38">
        <f t="shared" si="24"/>
        <v>0</v>
      </c>
      <c r="O119" s="32">
        <f t="shared" si="25"/>
        <v>0</v>
      </c>
      <c r="P119" s="38">
        <f t="shared" si="26"/>
        <v>0</v>
      </c>
      <c r="Q119" s="32">
        <f t="shared" si="27"/>
        <v>0</v>
      </c>
      <c r="R119" s="71"/>
      <c r="S119" s="8">
        <f t="shared" si="21"/>
        <v>0</v>
      </c>
      <c r="T119" s="8">
        <f t="shared" si="22"/>
        <v>0</v>
      </c>
    </row>
    <row r="120" spans="2:20" ht="12.75">
      <c r="B120">
        <v>1</v>
      </c>
      <c r="C120" t="s">
        <v>63</v>
      </c>
      <c r="G120" s="12"/>
      <c r="H120" s="19"/>
      <c r="I120" s="12"/>
      <c r="J120" s="10"/>
      <c r="K120" s="19"/>
      <c r="L120" s="41"/>
      <c r="M120" s="32">
        <f t="shared" si="23"/>
        <v>0</v>
      </c>
      <c r="N120" s="38">
        <f t="shared" si="24"/>
        <v>0</v>
      </c>
      <c r="O120" s="32">
        <f t="shared" si="25"/>
        <v>0</v>
      </c>
      <c r="P120" s="38">
        <f t="shared" si="26"/>
        <v>0</v>
      </c>
      <c r="Q120" s="32">
        <f t="shared" si="27"/>
        <v>0</v>
      </c>
      <c r="R120" s="71"/>
      <c r="S120" s="8">
        <f t="shared" si="21"/>
        <v>0</v>
      </c>
      <c r="T120" s="8">
        <f t="shared" si="22"/>
        <v>0</v>
      </c>
    </row>
    <row r="121" spans="2:20" ht="12.75">
      <c r="B121">
        <v>2</v>
      </c>
      <c r="C121" t="s">
        <v>63</v>
      </c>
      <c r="G121" s="12"/>
      <c r="H121" s="19"/>
      <c r="I121" s="12"/>
      <c r="J121" s="10"/>
      <c r="K121" s="19"/>
      <c r="L121" s="41"/>
      <c r="M121" s="32">
        <f t="shared" si="23"/>
        <v>0</v>
      </c>
      <c r="N121" s="38">
        <f t="shared" si="24"/>
        <v>0</v>
      </c>
      <c r="O121" s="32">
        <f t="shared" si="25"/>
        <v>0</v>
      </c>
      <c r="P121" s="38">
        <f t="shared" si="26"/>
        <v>0</v>
      </c>
      <c r="Q121" s="32">
        <f t="shared" si="27"/>
        <v>0</v>
      </c>
      <c r="R121" s="71"/>
      <c r="S121" s="8">
        <f t="shared" si="21"/>
        <v>0</v>
      </c>
      <c r="T121" s="8">
        <f t="shared" si="22"/>
        <v>0</v>
      </c>
    </row>
    <row r="122" spans="2:20" ht="12.75">
      <c r="B122">
        <v>3</v>
      </c>
      <c r="C122" t="s">
        <v>63</v>
      </c>
      <c r="G122" s="12"/>
      <c r="H122" s="19"/>
      <c r="I122" s="12"/>
      <c r="J122" s="10"/>
      <c r="K122" s="19"/>
      <c r="L122" s="41"/>
      <c r="M122" s="32">
        <f t="shared" si="23"/>
        <v>0</v>
      </c>
      <c r="N122" s="38">
        <f t="shared" si="24"/>
        <v>0</v>
      </c>
      <c r="O122" s="32">
        <f t="shared" si="25"/>
        <v>0</v>
      </c>
      <c r="P122" s="38">
        <f t="shared" si="26"/>
        <v>0</v>
      </c>
      <c r="Q122" s="32">
        <f t="shared" si="27"/>
        <v>0</v>
      </c>
      <c r="R122" s="71"/>
      <c r="S122" s="8">
        <f t="shared" si="21"/>
        <v>0</v>
      </c>
      <c r="T122" s="8">
        <f t="shared" si="22"/>
        <v>0</v>
      </c>
    </row>
    <row r="123" spans="2:20" ht="12.75">
      <c r="B123">
        <v>4</v>
      </c>
      <c r="C123" t="s">
        <v>63</v>
      </c>
      <c r="G123" s="12"/>
      <c r="H123" s="19"/>
      <c r="I123" s="12"/>
      <c r="J123" s="10"/>
      <c r="K123" s="19"/>
      <c r="L123" s="41"/>
      <c r="M123" s="32">
        <f t="shared" si="23"/>
        <v>0</v>
      </c>
      <c r="N123" s="38">
        <f t="shared" si="24"/>
        <v>0</v>
      </c>
      <c r="O123" s="32">
        <f t="shared" si="25"/>
        <v>0</v>
      </c>
      <c r="P123" s="38">
        <f t="shared" si="26"/>
        <v>0</v>
      </c>
      <c r="Q123" s="32">
        <f t="shared" si="27"/>
        <v>0</v>
      </c>
      <c r="R123" s="71"/>
      <c r="S123" s="8">
        <f t="shared" si="21"/>
        <v>0</v>
      </c>
      <c r="T123" s="8">
        <f t="shared" si="22"/>
        <v>0</v>
      </c>
    </row>
    <row r="124" spans="2:20" ht="12.75">
      <c r="B124">
        <v>5</v>
      </c>
      <c r="C124" t="s">
        <v>63</v>
      </c>
      <c r="G124" s="12"/>
      <c r="H124" s="19"/>
      <c r="I124" s="12"/>
      <c r="J124" s="10"/>
      <c r="K124" s="19"/>
      <c r="L124" s="41"/>
      <c r="M124" s="32">
        <f t="shared" si="23"/>
        <v>0</v>
      </c>
      <c r="N124" s="38">
        <f t="shared" si="24"/>
        <v>0</v>
      </c>
      <c r="O124" s="32">
        <f t="shared" si="25"/>
        <v>0</v>
      </c>
      <c r="P124" s="38">
        <f t="shared" si="26"/>
        <v>0</v>
      </c>
      <c r="Q124" s="32">
        <f t="shared" si="27"/>
        <v>0</v>
      </c>
      <c r="R124" s="71"/>
      <c r="S124" s="8">
        <f t="shared" si="21"/>
        <v>0</v>
      </c>
      <c r="T124" s="8">
        <f t="shared" si="22"/>
        <v>0</v>
      </c>
    </row>
    <row r="125" spans="2:20" ht="12.75">
      <c r="B125">
        <v>6</v>
      </c>
      <c r="C125" t="s">
        <v>63</v>
      </c>
      <c r="G125" s="12"/>
      <c r="H125" s="19"/>
      <c r="I125" s="12"/>
      <c r="J125" s="10"/>
      <c r="K125" s="19"/>
      <c r="L125" s="41"/>
      <c r="M125" s="32">
        <f t="shared" si="23"/>
        <v>0</v>
      </c>
      <c r="N125" s="38">
        <f t="shared" si="24"/>
        <v>0</v>
      </c>
      <c r="O125" s="32">
        <f t="shared" si="25"/>
        <v>0</v>
      </c>
      <c r="P125" s="38">
        <f t="shared" si="26"/>
        <v>0</v>
      </c>
      <c r="Q125" s="32">
        <f t="shared" si="27"/>
        <v>0</v>
      </c>
      <c r="R125" s="71"/>
      <c r="S125" s="8">
        <f t="shared" si="21"/>
        <v>0</v>
      </c>
      <c r="T125" s="8">
        <f t="shared" si="22"/>
        <v>0</v>
      </c>
    </row>
    <row r="126" spans="7:20" ht="12.75">
      <c r="G126" s="12"/>
      <c r="H126" s="19"/>
      <c r="I126" s="12"/>
      <c r="J126" s="10"/>
      <c r="K126" s="19"/>
      <c r="L126" s="41"/>
      <c r="M126" s="32">
        <f t="shared" si="23"/>
        <v>0</v>
      </c>
      <c r="N126" s="38">
        <f t="shared" si="24"/>
        <v>0</v>
      </c>
      <c r="O126" s="32">
        <f t="shared" si="25"/>
        <v>0</v>
      </c>
      <c r="P126" s="38">
        <f t="shared" si="26"/>
        <v>0</v>
      </c>
      <c r="Q126" s="32">
        <f t="shared" si="27"/>
        <v>0</v>
      </c>
      <c r="R126" s="71"/>
      <c r="S126" s="8">
        <f t="shared" si="21"/>
        <v>0</v>
      </c>
      <c r="T126" s="8">
        <f t="shared" si="22"/>
        <v>0</v>
      </c>
    </row>
    <row r="127" spans="3:20" ht="13.5" thickBot="1">
      <c r="C127" s="14" t="s">
        <v>66</v>
      </c>
      <c r="G127" s="24"/>
      <c r="H127" s="25"/>
      <c r="I127" s="24"/>
      <c r="J127" s="26"/>
      <c r="K127" s="19"/>
      <c r="L127" s="41"/>
      <c r="M127" s="32">
        <f t="shared" si="23"/>
        <v>0</v>
      </c>
      <c r="N127" s="38">
        <f t="shared" si="24"/>
        <v>0</v>
      </c>
      <c r="O127" s="32">
        <f t="shared" si="25"/>
        <v>0</v>
      </c>
      <c r="P127" s="38">
        <f t="shared" si="26"/>
        <v>0</v>
      </c>
      <c r="Q127" s="32">
        <f t="shared" si="27"/>
        <v>0</v>
      </c>
      <c r="R127" s="71"/>
      <c r="S127" s="8">
        <f t="shared" si="21"/>
        <v>0</v>
      </c>
      <c r="T127" s="8">
        <f t="shared" si="22"/>
        <v>0</v>
      </c>
    </row>
    <row r="128" spans="6:20" ht="13.5" thickTop="1">
      <c r="F128" s="18" t="s">
        <v>49</v>
      </c>
      <c r="G128" s="12">
        <f>SUM(G111:G127)</f>
        <v>0</v>
      </c>
      <c r="H128" s="19">
        <f>SUM(H111:H127)</f>
        <v>0</v>
      </c>
      <c r="I128" s="12">
        <f>SUM(I111:I127)</f>
        <v>0</v>
      </c>
      <c r="J128" s="10">
        <f>SUM(J111:J127)</f>
        <v>0</v>
      </c>
      <c r="K128" s="19"/>
      <c r="L128" s="41"/>
      <c r="M128" s="32">
        <f t="shared" si="23"/>
        <v>0</v>
      </c>
      <c r="N128" s="38">
        <f t="shared" si="24"/>
        <v>0</v>
      </c>
      <c r="O128" s="32">
        <f t="shared" si="25"/>
        <v>0</v>
      </c>
      <c r="P128" s="38">
        <f t="shared" si="26"/>
        <v>0</v>
      </c>
      <c r="Q128" s="32">
        <f t="shared" si="27"/>
        <v>0</v>
      </c>
      <c r="R128" s="71"/>
      <c r="S128" s="8">
        <f t="shared" si="21"/>
        <v>0</v>
      </c>
      <c r="T128" s="8">
        <f t="shared" si="22"/>
        <v>0</v>
      </c>
    </row>
    <row r="129" spans="7:20" ht="12.75">
      <c r="G129" s="12"/>
      <c r="H129" s="19"/>
      <c r="I129" s="12"/>
      <c r="J129" s="10"/>
      <c r="K129" s="19"/>
      <c r="L129" s="41"/>
      <c r="M129" s="32">
        <f t="shared" si="23"/>
        <v>0</v>
      </c>
      <c r="N129" s="38">
        <f t="shared" si="24"/>
        <v>0</v>
      </c>
      <c r="O129" s="32">
        <f t="shared" si="25"/>
        <v>0</v>
      </c>
      <c r="P129" s="38">
        <f t="shared" si="26"/>
        <v>0</v>
      </c>
      <c r="Q129" s="32">
        <f t="shared" si="27"/>
        <v>0</v>
      </c>
      <c r="R129" s="71"/>
      <c r="S129" s="8">
        <f t="shared" si="21"/>
        <v>0</v>
      </c>
      <c r="T129" s="8">
        <f t="shared" si="22"/>
        <v>0</v>
      </c>
    </row>
    <row r="130" spans="7:20" ht="12.75">
      <c r="G130" s="11"/>
      <c r="H130" s="21"/>
      <c r="I130" s="11"/>
      <c r="J130" s="2"/>
      <c r="K130" s="21"/>
      <c r="L130" s="42"/>
      <c r="M130" s="32">
        <f t="shared" si="23"/>
        <v>0</v>
      </c>
      <c r="N130" s="38">
        <f t="shared" si="24"/>
        <v>0</v>
      </c>
      <c r="O130" s="32">
        <f t="shared" si="25"/>
        <v>0</v>
      </c>
      <c r="P130" s="38">
        <f t="shared" si="26"/>
        <v>0</v>
      </c>
      <c r="Q130" s="32">
        <f t="shared" si="27"/>
        <v>0</v>
      </c>
      <c r="R130" s="71"/>
      <c r="S130" s="8">
        <f t="shared" si="21"/>
        <v>0</v>
      </c>
      <c r="T130" s="8">
        <f t="shared" si="22"/>
        <v>0</v>
      </c>
    </row>
    <row r="131" spans="1:20" ht="12.75">
      <c r="A131" s="7" t="s">
        <v>47</v>
      </c>
      <c r="G131" s="12"/>
      <c r="H131" s="19"/>
      <c r="I131" s="12"/>
      <c r="J131" s="10"/>
      <c r="K131" s="19"/>
      <c r="L131" s="41"/>
      <c r="M131" s="32">
        <f t="shared" si="23"/>
        <v>0</v>
      </c>
      <c r="N131" s="38">
        <f t="shared" si="24"/>
        <v>0</v>
      </c>
      <c r="O131" s="32">
        <f t="shared" si="25"/>
        <v>0</v>
      </c>
      <c r="P131" s="38">
        <f t="shared" si="26"/>
        <v>0</v>
      </c>
      <c r="Q131" s="32">
        <f t="shared" si="27"/>
        <v>0</v>
      </c>
      <c r="R131" s="71"/>
      <c r="S131" s="8">
        <f t="shared" si="21"/>
        <v>0</v>
      </c>
      <c r="T131" s="8">
        <f t="shared" si="22"/>
        <v>0</v>
      </c>
    </row>
    <row r="132" spans="2:20" ht="12.75">
      <c r="B132" t="s">
        <v>76</v>
      </c>
      <c r="G132" s="12"/>
      <c r="H132" s="19"/>
      <c r="I132" s="12"/>
      <c r="J132" s="10"/>
      <c r="K132" s="19"/>
      <c r="L132" s="41"/>
      <c r="M132" s="32">
        <f t="shared" si="23"/>
        <v>0</v>
      </c>
      <c r="N132" s="38">
        <f t="shared" si="24"/>
        <v>0</v>
      </c>
      <c r="O132" s="32">
        <f t="shared" si="25"/>
        <v>0</v>
      </c>
      <c r="P132" s="38">
        <f t="shared" si="26"/>
        <v>0</v>
      </c>
      <c r="Q132" s="32">
        <f t="shared" si="27"/>
        <v>0</v>
      </c>
      <c r="R132" s="71"/>
      <c r="S132" s="8">
        <f t="shared" si="21"/>
        <v>0</v>
      </c>
      <c r="T132" s="8">
        <f t="shared" si="22"/>
        <v>0</v>
      </c>
    </row>
    <row r="133" spans="2:20" ht="12.75">
      <c r="B133">
        <v>1</v>
      </c>
      <c r="C133" t="s">
        <v>63</v>
      </c>
      <c r="G133" s="12"/>
      <c r="H133" s="19"/>
      <c r="I133" s="12"/>
      <c r="J133" s="10"/>
      <c r="K133" s="19"/>
      <c r="L133" s="41"/>
      <c r="M133" s="32">
        <f t="shared" si="23"/>
        <v>0</v>
      </c>
      <c r="N133" s="38">
        <f t="shared" si="24"/>
        <v>0</v>
      </c>
      <c r="O133" s="32">
        <f t="shared" si="25"/>
        <v>0</v>
      </c>
      <c r="P133" s="38">
        <f t="shared" si="26"/>
        <v>0</v>
      </c>
      <c r="Q133" s="32">
        <f t="shared" si="27"/>
        <v>0</v>
      </c>
      <c r="R133" s="71"/>
      <c r="S133" s="8">
        <f t="shared" si="21"/>
        <v>0</v>
      </c>
      <c r="T133" s="8">
        <f t="shared" si="22"/>
        <v>0</v>
      </c>
    </row>
    <row r="134" spans="2:20" ht="12.75">
      <c r="B134">
        <v>2</v>
      </c>
      <c r="C134" t="s">
        <v>63</v>
      </c>
      <c r="G134" s="12"/>
      <c r="H134" s="19"/>
      <c r="I134" s="12"/>
      <c r="J134" s="10"/>
      <c r="K134" s="19"/>
      <c r="L134" s="41"/>
      <c r="M134" s="32">
        <f t="shared" si="23"/>
        <v>0</v>
      </c>
      <c r="N134" s="38">
        <f t="shared" si="24"/>
        <v>0</v>
      </c>
      <c r="O134" s="32">
        <f t="shared" si="25"/>
        <v>0</v>
      </c>
      <c r="P134" s="38">
        <f t="shared" si="26"/>
        <v>0</v>
      </c>
      <c r="Q134" s="32">
        <f t="shared" si="27"/>
        <v>0</v>
      </c>
      <c r="R134" s="71"/>
      <c r="S134" s="8">
        <f t="shared" si="21"/>
        <v>0</v>
      </c>
      <c r="T134" s="8">
        <f t="shared" si="22"/>
        <v>0</v>
      </c>
    </row>
    <row r="135" spans="2:20" ht="12.75">
      <c r="B135">
        <v>3</v>
      </c>
      <c r="C135" t="s">
        <v>63</v>
      </c>
      <c r="G135" s="12"/>
      <c r="H135" s="19"/>
      <c r="I135" s="12"/>
      <c r="J135" s="10"/>
      <c r="K135" s="19"/>
      <c r="L135" s="41"/>
      <c r="M135" s="32">
        <f t="shared" si="23"/>
        <v>0</v>
      </c>
      <c r="N135" s="38">
        <f t="shared" si="24"/>
        <v>0</v>
      </c>
      <c r="O135" s="32">
        <f t="shared" si="25"/>
        <v>0</v>
      </c>
      <c r="P135" s="38">
        <f t="shared" si="26"/>
        <v>0</v>
      </c>
      <c r="Q135" s="32">
        <f t="shared" si="27"/>
        <v>0</v>
      </c>
      <c r="R135" s="71"/>
      <c r="S135" s="8">
        <f t="shared" si="21"/>
        <v>0</v>
      </c>
      <c r="T135" s="8">
        <f t="shared" si="22"/>
        <v>0</v>
      </c>
    </row>
    <row r="136" spans="2:20" ht="12.75">
      <c r="B136">
        <v>4</v>
      </c>
      <c r="C136" t="s">
        <v>63</v>
      </c>
      <c r="G136" s="12"/>
      <c r="H136" s="19"/>
      <c r="I136" s="12"/>
      <c r="J136" s="10"/>
      <c r="K136" s="19"/>
      <c r="L136" s="41"/>
      <c r="M136" s="32">
        <f t="shared" si="23"/>
        <v>0</v>
      </c>
      <c r="N136" s="38">
        <f t="shared" si="24"/>
        <v>0</v>
      </c>
      <c r="O136" s="32">
        <f t="shared" si="25"/>
        <v>0</v>
      </c>
      <c r="P136" s="38">
        <f t="shared" si="26"/>
        <v>0</v>
      </c>
      <c r="Q136" s="32">
        <f t="shared" si="27"/>
        <v>0</v>
      </c>
      <c r="R136" s="71"/>
      <c r="S136" s="8">
        <f t="shared" si="21"/>
        <v>0</v>
      </c>
      <c r="T136" s="8">
        <f t="shared" si="22"/>
        <v>0</v>
      </c>
    </row>
    <row r="137" spans="2:20" ht="12.75">
      <c r="B137">
        <v>5</v>
      </c>
      <c r="C137" t="s">
        <v>63</v>
      </c>
      <c r="G137" s="12"/>
      <c r="H137" s="19"/>
      <c r="I137" s="12"/>
      <c r="J137" s="10"/>
      <c r="K137" s="19"/>
      <c r="L137" s="41"/>
      <c r="M137" s="32">
        <f t="shared" si="23"/>
        <v>0</v>
      </c>
      <c r="N137" s="38">
        <f t="shared" si="24"/>
        <v>0</v>
      </c>
      <c r="O137" s="32">
        <f t="shared" si="25"/>
        <v>0</v>
      </c>
      <c r="P137" s="38">
        <f t="shared" si="26"/>
        <v>0</v>
      </c>
      <c r="Q137" s="32">
        <f t="shared" si="27"/>
        <v>0</v>
      </c>
      <c r="R137" s="71"/>
      <c r="S137" s="8">
        <f t="shared" si="21"/>
        <v>0</v>
      </c>
      <c r="T137" s="8">
        <f t="shared" si="22"/>
        <v>0</v>
      </c>
    </row>
    <row r="138" spans="2:20" ht="12.75">
      <c r="B138">
        <v>6</v>
      </c>
      <c r="C138" t="s">
        <v>63</v>
      </c>
      <c r="G138" s="12"/>
      <c r="H138" s="19"/>
      <c r="I138" s="12"/>
      <c r="J138" s="10"/>
      <c r="K138" s="19"/>
      <c r="L138" s="41"/>
      <c r="M138" s="32">
        <f t="shared" si="23"/>
        <v>0</v>
      </c>
      <c r="N138" s="38">
        <f t="shared" si="24"/>
        <v>0</v>
      </c>
      <c r="O138" s="32">
        <f t="shared" si="25"/>
        <v>0</v>
      </c>
      <c r="P138" s="38">
        <f t="shared" si="26"/>
        <v>0</v>
      </c>
      <c r="Q138" s="32">
        <f t="shared" si="27"/>
        <v>0</v>
      </c>
      <c r="R138" s="71"/>
      <c r="S138" s="8">
        <f t="shared" si="21"/>
        <v>0</v>
      </c>
      <c r="T138" s="8">
        <f t="shared" si="22"/>
        <v>0</v>
      </c>
    </row>
    <row r="139" spans="7:20" ht="12.75">
      <c r="G139" s="12"/>
      <c r="H139" s="19"/>
      <c r="I139" s="12"/>
      <c r="J139" s="10"/>
      <c r="K139" s="19"/>
      <c r="L139" s="41"/>
      <c r="M139" s="32">
        <f t="shared" si="23"/>
        <v>0</v>
      </c>
      <c r="N139" s="38">
        <f t="shared" si="24"/>
        <v>0</v>
      </c>
      <c r="O139" s="32">
        <f t="shared" si="25"/>
        <v>0</v>
      </c>
      <c r="P139" s="38">
        <f t="shared" si="26"/>
        <v>0</v>
      </c>
      <c r="Q139" s="32">
        <f t="shared" si="27"/>
        <v>0</v>
      </c>
      <c r="R139" s="71"/>
      <c r="S139" s="8">
        <f aca="true" t="shared" si="28" ref="S139:S157">IF(E139="yes",G139,0)</f>
        <v>0</v>
      </c>
      <c r="T139" s="8">
        <f aca="true" t="shared" si="29" ref="T139:T157">IF(E139="no",G139,0)</f>
        <v>0</v>
      </c>
    </row>
    <row r="140" spans="2:20" ht="12.75">
      <c r="B140" t="s">
        <v>77</v>
      </c>
      <c r="G140" s="12"/>
      <c r="H140" s="19"/>
      <c r="I140" s="12"/>
      <c r="J140" s="10"/>
      <c r="K140" s="19"/>
      <c r="L140" s="41"/>
      <c r="M140" s="32">
        <f t="shared" si="23"/>
        <v>0</v>
      </c>
      <c r="N140" s="38">
        <f t="shared" si="24"/>
        <v>0</v>
      </c>
      <c r="O140" s="32">
        <f t="shared" si="25"/>
        <v>0</v>
      </c>
      <c r="P140" s="38">
        <f t="shared" si="26"/>
        <v>0</v>
      </c>
      <c r="Q140" s="32">
        <f t="shared" si="27"/>
        <v>0</v>
      </c>
      <c r="R140" s="71"/>
      <c r="S140" s="8">
        <f t="shared" si="28"/>
        <v>0</v>
      </c>
      <c r="T140" s="8">
        <f t="shared" si="29"/>
        <v>0</v>
      </c>
    </row>
    <row r="141" spans="2:20" ht="12.75">
      <c r="B141">
        <v>1</v>
      </c>
      <c r="C141" t="s">
        <v>63</v>
      </c>
      <c r="G141" s="12"/>
      <c r="H141" s="19"/>
      <c r="I141" s="12"/>
      <c r="J141" s="10"/>
      <c r="K141" s="19"/>
      <c r="L141" s="41"/>
      <c r="M141" s="32">
        <f t="shared" si="23"/>
        <v>0</v>
      </c>
      <c r="N141" s="38">
        <f t="shared" si="24"/>
        <v>0</v>
      </c>
      <c r="O141" s="32">
        <f t="shared" si="25"/>
        <v>0</v>
      </c>
      <c r="P141" s="38">
        <f t="shared" si="26"/>
        <v>0</v>
      </c>
      <c r="Q141" s="32">
        <f t="shared" si="27"/>
        <v>0</v>
      </c>
      <c r="R141" s="71"/>
      <c r="S141" s="8">
        <f t="shared" si="28"/>
        <v>0</v>
      </c>
      <c r="T141" s="8">
        <f t="shared" si="29"/>
        <v>0</v>
      </c>
    </row>
    <row r="142" spans="2:20" ht="12.75">
      <c r="B142">
        <v>2</v>
      </c>
      <c r="C142" t="s">
        <v>63</v>
      </c>
      <c r="G142" s="12"/>
      <c r="H142" s="19"/>
      <c r="I142" s="12"/>
      <c r="J142" s="10"/>
      <c r="K142" s="19"/>
      <c r="L142" s="41"/>
      <c r="M142" s="32">
        <f t="shared" si="23"/>
        <v>0</v>
      </c>
      <c r="N142" s="38">
        <f t="shared" si="24"/>
        <v>0</v>
      </c>
      <c r="O142" s="32">
        <f t="shared" si="25"/>
        <v>0</v>
      </c>
      <c r="P142" s="38">
        <f t="shared" si="26"/>
        <v>0</v>
      </c>
      <c r="Q142" s="32">
        <f t="shared" si="27"/>
        <v>0</v>
      </c>
      <c r="R142" s="71"/>
      <c r="S142" s="8">
        <f t="shared" si="28"/>
        <v>0</v>
      </c>
      <c r="T142" s="8">
        <f t="shared" si="29"/>
        <v>0</v>
      </c>
    </row>
    <row r="143" spans="2:20" ht="12.75">
      <c r="B143">
        <v>3</v>
      </c>
      <c r="C143" t="s">
        <v>63</v>
      </c>
      <c r="G143" s="12"/>
      <c r="H143" s="19"/>
      <c r="I143" s="12"/>
      <c r="J143" s="10"/>
      <c r="K143" s="19"/>
      <c r="L143" s="41"/>
      <c r="M143" s="32">
        <f t="shared" si="23"/>
        <v>0</v>
      </c>
      <c r="N143" s="38">
        <f t="shared" si="24"/>
        <v>0</v>
      </c>
      <c r="O143" s="32">
        <f t="shared" si="25"/>
        <v>0</v>
      </c>
      <c r="P143" s="38">
        <f t="shared" si="26"/>
        <v>0</v>
      </c>
      <c r="Q143" s="32">
        <f t="shared" si="27"/>
        <v>0</v>
      </c>
      <c r="R143" s="71"/>
      <c r="S143" s="8">
        <f t="shared" si="28"/>
        <v>0</v>
      </c>
      <c r="T143" s="8">
        <f t="shared" si="29"/>
        <v>0</v>
      </c>
    </row>
    <row r="144" spans="2:20" ht="12.75">
      <c r="B144">
        <v>4</v>
      </c>
      <c r="C144" t="s">
        <v>63</v>
      </c>
      <c r="G144" s="12"/>
      <c r="H144" s="19"/>
      <c r="I144" s="12"/>
      <c r="J144" s="10"/>
      <c r="K144" s="19"/>
      <c r="L144" s="41"/>
      <c r="M144" s="32">
        <f t="shared" si="23"/>
        <v>0</v>
      </c>
      <c r="N144" s="38">
        <f t="shared" si="24"/>
        <v>0</v>
      </c>
      <c r="O144" s="32">
        <f t="shared" si="25"/>
        <v>0</v>
      </c>
      <c r="P144" s="38">
        <f t="shared" si="26"/>
        <v>0</v>
      </c>
      <c r="Q144" s="32">
        <f t="shared" si="27"/>
        <v>0</v>
      </c>
      <c r="R144" s="71"/>
      <c r="S144" s="8">
        <f t="shared" si="28"/>
        <v>0</v>
      </c>
      <c r="T144" s="8">
        <f t="shared" si="29"/>
        <v>0</v>
      </c>
    </row>
    <row r="145" spans="2:20" ht="12.75">
      <c r="B145">
        <v>5</v>
      </c>
      <c r="C145" t="s">
        <v>63</v>
      </c>
      <c r="G145" s="12"/>
      <c r="H145" s="19"/>
      <c r="I145" s="12"/>
      <c r="J145" s="10"/>
      <c r="K145" s="19"/>
      <c r="L145" s="41"/>
      <c r="M145" s="32">
        <f t="shared" si="23"/>
        <v>0</v>
      </c>
      <c r="N145" s="38">
        <f t="shared" si="24"/>
        <v>0</v>
      </c>
      <c r="O145" s="32">
        <f t="shared" si="25"/>
        <v>0</v>
      </c>
      <c r="P145" s="38">
        <f t="shared" si="26"/>
        <v>0</v>
      </c>
      <c r="Q145" s="32">
        <f t="shared" si="27"/>
        <v>0</v>
      </c>
      <c r="R145" s="71"/>
      <c r="S145" s="8">
        <f t="shared" si="28"/>
        <v>0</v>
      </c>
      <c r="T145" s="8">
        <f t="shared" si="29"/>
        <v>0</v>
      </c>
    </row>
    <row r="146" spans="2:20" ht="12.75">
      <c r="B146">
        <v>6</v>
      </c>
      <c r="C146" t="s">
        <v>63</v>
      </c>
      <c r="G146" s="12"/>
      <c r="H146" s="19"/>
      <c r="I146" s="12"/>
      <c r="J146" s="10"/>
      <c r="K146" s="19"/>
      <c r="L146" s="41"/>
      <c r="M146" s="32">
        <f t="shared" si="23"/>
        <v>0</v>
      </c>
      <c r="N146" s="38">
        <f t="shared" si="24"/>
        <v>0</v>
      </c>
      <c r="O146" s="32">
        <f t="shared" si="25"/>
        <v>0</v>
      </c>
      <c r="P146" s="38">
        <f t="shared" si="26"/>
        <v>0</v>
      </c>
      <c r="Q146" s="32">
        <f t="shared" si="27"/>
        <v>0</v>
      </c>
      <c r="R146" s="71"/>
      <c r="S146" s="8">
        <f t="shared" si="28"/>
        <v>0</v>
      </c>
      <c r="T146" s="8">
        <f t="shared" si="29"/>
        <v>0</v>
      </c>
    </row>
    <row r="147" spans="7:20" ht="12.75">
      <c r="G147" s="12"/>
      <c r="H147" s="19"/>
      <c r="I147" s="12"/>
      <c r="J147" s="10"/>
      <c r="K147" s="19"/>
      <c r="L147" s="41"/>
      <c r="M147" s="32">
        <f t="shared" si="23"/>
        <v>0</v>
      </c>
      <c r="N147" s="38">
        <f t="shared" si="24"/>
        <v>0</v>
      </c>
      <c r="O147" s="32">
        <f t="shared" si="25"/>
        <v>0</v>
      </c>
      <c r="P147" s="38">
        <f t="shared" si="26"/>
        <v>0</v>
      </c>
      <c r="Q147" s="32">
        <f t="shared" si="27"/>
        <v>0</v>
      </c>
      <c r="R147" s="71"/>
      <c r="S147" s="8">
        <f t="shared" si="28"/>
        <v>0</v>
      </c>
      <c r="T147" s="8">
        <f t="shared" si="29"/>
        <v>0</v>
      </c>
    </row>
    <row r="148" spans="3:20" ht="13.5" thickBot="1">
      <c r="C148" s="14" t="s">
        <v>66</v>
      </c>
      <c r="G148" s="24"/>
      <c r="H148" s="25"/>
      <c r="I148" s="24"/>
      <c r="J148" s="26"/>
      <c r="K148" s="19"/>
      <c r="L148" s="41"/>
      <c r="M148" s="32">
        <f t="shared" si="23"/>
        <v>0</v>
      </c>
      <c r="N148" s="38">
        <f t="shared" si="24"/>
        <v>0</v>
      </c>
      <c r="O148" s="32">
        <f t="shared" si="25"/>
        <v>0</v>
      </c>
      <c r="P148" s="38">
        <f t="shared" si="26"/>
        <v>0</v>
      </c>
      <c r="Q148" s="32">
        <f t="shared" si="27"/>
        <v>0</v>
      </c>
      <c r="R148" s="71"/>
      <c r="S148" s="8">
        <f t="shared" si="28"/>
        <v>0</v>
      </c>
      <c r="T148" s="8">
        <f t="shared" si="29"/>
        <v>0</v>
      </c>
    </row>
    <row r="149" spans="6:20" ht="13.5" thickTop="1">
      <c r="F149" s="18" t="s">
        <v>50</v>
      </c>
      <c r="G149" s="12">
        <f>SUM(G132:G148)</f>
        <v>0</v>
      </c>
      <c r="H149" s="19">
        <f>SUM(H132:H148)</f>
        <v>0</v>
      </c>
      <c r="I149" s="12">
        <f>SUM(I132:I148)</f>
        <v>0</v>
      </c>
      <c r="J149" s="10">
        <f>SUM(J132:J148)</f>
        <v>0</v>
      </c>
      <c r="K149" s="19"/>
      <c r="L149" s="41"/>
      <c r="M149" s="32">
        <f t="shared" si="23"/>
        <v>0</v>
      </c>
      <c r="N149" s="38">
        <f t="shared" si="24"/>
        <v>0</v>
      </c>
      <c r="O149" s="32">
        <f t="shared" si="25"/>
        <v>0</v>
      </c>
      <c r="P149" s="38">
        <f t="shared" si="26"/>
        <v>0</v>
      </c>
      <c r="Q149" s="32">
        <f t="shared" si="27"/>
        <v>0</v>
      </c>
      <c r="R149" s="71"/>
      <c r="S149" s="8">
        <f t="shared" si="28"/>
        <v>0</v>
      </c>
      <c r="T149" s="8">
        <f t="shared" si="29"/>
        <v>0</v>
      </c>
    </row>
    <row r="150" spans="7:20" ht="12.75">
      <c r="G150" s="11"/>
      <c r="H150" s="21"/>
      <c r="I150" s="11"/>
      <c r="J150" s="2"/>
      <c r="K150" s="21"/>
      <c r="L150" s="42"/>
      <c r="M150" s="32"/>
      <c r="N150" s="38"/>
      <c r="O150" s="32"/>
      <c r="P150" s="38"/>
      <c r="Q150" s="32"/>
      <c r="R150" s="71"/>
      <c r="S150" s="8">
        <f t="shared" si="28"/>
        <v>0</v>
      </c>
      <c r="T150" s="8">
        <f t="shared" si="29"/>
        <v>0</v>
      </c>
    </row>
    <row r="151" spans="7:20" ht="12.75">
      <c r="G151" s="11"/>
      <c r="H151" s="21"/>
      <c r="I151" s="11"/>
      <c r="J151" s="2"/>
      <c r="K151" s="21"/>
      <c r="L151" s="42"/>
      <c r="M151" s="32"/>
      <c r="N151" s="38"/>
      <c r="O151" s="32"/>
      <c r="P151" s="38"/>
      <c r="Q151" s="32"/>
      <c r="R151" s="71"/>
      <c r="S151" s="8">
        <f t="shared" si="28"/>
        <v>0</v>
      </c>
      <c r="T151" s="8">
        <f t="shared" si="29"/>
        <v>0</v>
      </c>
    </row>
    <row r="152" spans="7:20" ht="12.75">
      <c r="G152" s="11"/>
      <c r="H152" s="21"/>
      <c r="I152" s="11"/>
      <c r="J152" s="2"/>
      <c r="K152" s="21"/>
      <c r="L152" s="42"/>
      <c r="M152" s="32">
        <f aca="true" t="shared" si="30" ref="M152:M157">IF(D152="Personnel",G152,0)</f>
        <v>0</v>
      </c>
      <c r="N152" s="38">
        <f aca="true" t="shared" si="31" ref="N152:N157">IF(D152="Hardware",G152,0)</f>
        <v>0</v>
      </c>
      <c r="O152" s="32">
        <f aca="true" t="shared" si="32" ref="O152:O157">IF(D152="software",G152,0)</f>
        <v>0</v>
      </c>
      <c r="P152" s="38">
        <f aca="true" t="shared" si="33" ref="P152:P157">IF(D152="contractual services",G152,0)</f>
        <v>0</v>
      </c>
      <c r="Q152" s="32">
        <f aca="true" t="shared" si="34" ref="Q152:Q157">IF(D152="Other NPS",G152,0)</f>
        <v>0</v>
      </c>
      <c r="R152" s="71"/>
      <c r="S152" s="8">
        <f t="shared" si="28"/>
        <v>0</v>
      </c>
      <c r="T152" s="8">
        <f t="shared" si="29"/>
        <v>0</v>
      </c>
    </row>
    <row r="153" spans="7:20" ht="12.75">
      <c r="G153" s="11"/>
      <c r="H153" s="21"/>
      <c r="I153" s="11"/>
      <c r="J153" s="2"/>
      <c r="K153" s="21"/>
      <c r="L153" s="42"/>
      <c r="M153" s="32">
        <f t="shared" si="30"/>
        <v>0</v>
      </c>
      <c r="N153" s="38">
        <f t="shared" si="31"/>
        <v>0</v>
      </c>
      <c r="O153" s="32">
        <f t="shared" si="32"/>
        <v>0</v>
      </c>
      <c r="P153" s="38">
        <f t="shared" si="33"/>
        <v>0</v>
      </c>
      <c r="Q153" s="32">
        <f t="shared" si="34"/>
        <v>0</v>
      </c>
      <c r="R153" s="71"/>
      <c r="S153" s="8">
        <f t="shared" si="28"/>
        <v>0</v>
      </c>
      <c r="T153" s="8">
        <f t="shared" si="29"/>
        <v>0</v>
      </c>
    </row>
    <row r="154" spans="7:20" ht="12.75">
      <c r="G154" s="11"/>
      <c r="H154" s="21"/>
      <c r="I154" s="11"/>
      <c r="J154" s="2"/>
      <c r="K154" s="21"/>
      <c r="L154" s="42"/>
      <c r="M154" s="32">
        <f t="shared" si="30"/>
        <v>0</v>
      </c>
      <c r="N154" s="38">
        <f t="shared" si="31"/>
        <v>0</v>
      </c>
      <c r="O154" s="32">
        <f t="shared" si="32"/>
        <v>0</v>
      </c>
      <c r="P154" s="38">
        <f t="shared" si="33"/>
        <v>0</v>
      </c>
      <c r="Q154" s="32">
        <f t="shared" si="34"/>
        <v>0</v>
      </c>
      <c r="R154" s="71"/>
      <c r="S154" s="8">
        <f t="shared" si="28"/>
        <v>0</v>
      </c>
      <c r="T154" s="8">
        <f t="shared" si="29"/>
        <v>0</v>
      </c>
    </row>
    <row r="155" spans="7:20" ht="12.75">
      <c r="G155" s="11"/>
      <c r="H155" s="21"/>
      <c r="I155" s="11"/>
      <c r="J155" s="2"/>
      <c r="K155" s="21"/>
      <c r="L155" s="42"/>
      <c r="M155" s="32">
        <f t="shared" si="30"/>
        <v>0</v>
      </c>
      <c r="N155" s="38">
        <f t="shared" si="31"/>
        <v>0</v>
      </c>
      <c r="O155" s="32">
        <f t="shared" si="32"/>
        <v>0</v>
      </c>
      <c r="P155" s="38">
        <f t="shared" si="33"/>
        <v>0</v>
      </c>
      <c r="Q155" s="32">
        <f t="shared" si="34"/>
        <v>0</v>
      </c>
      <c r="R155" s="71"/>
      <c r="S155" s="8">
        <f t="shared" si="28"/>
        <v>0</v>
      </c>
      <c r="T155" s="8">
        <f t="shared" si="29"/>
        <v>0</v>
      </c>
    </row>
    <row r="156" spans="7:20" ht="13.5" thickBot="1">
      <c r="G156" s="13"/>
      <c r="H156" s="22"/>
      <c r="I156" s="13"/>
      <c r="J156" s="4"/>
      <c r="K156" s="21"/>
      <c r="L156" s="42"/>
      <c r="M156" s="32">
        <f t="shared" si="30"/>
        <v>0</v>
      </c>
      <c r="N156" s="38">
        <f t="shared" si="31"/>
        <v>0</v>
      </c>
      <c r="O156" s="32">
        <f t="shared" si="32"/>
        <v>0</v>
      </c>
      <c r="P156" s="38">
        <f t="shared" si="33"/>
        <v>0</v>
      </c>
      <c r="Q156" s="32">
        <f t="shared" si="34"/>
        <v>0</v>
      </c>
      <c r="R156" s="71"/>
      <c r="S156" s="8">
        <f t="shared" si="28"/>
        <v>0</v>
      </c>
      <c r="T156" s="8">
        <f t="shared" si="29"/>
        <v>0</v>
      </c>
    </row>
    <row r="157" spans="7:20" ht="13.5" thickBot="1">
      <c r="G157" s="28" t="s">
        <v>8</v>
      </c>
      <c r="H157" s="61" t="s">
        <v>9</v>
      </c>
      <c r="I157" s="123" t="s">
        <v>10</v>
      </c>
      <c r="J157" s="110" t="s">
        <v>14</v>
      </c>
      <c r="K157" s="29"/>
      <c r="L157" s="39"/>
      <c r="M157" s="33">
        <f t="shared" si="30"/>
        <v>0</v>
      </c>
      <c r="N157" s="50">
        <f t="shared" si="31"/>
        <v>0</v>
      </c>
      <c r="O157" s="33">
        <f t="shared" si="32"/>
        <v>0</v>
      </c>
      <c r="P157" s="50">
        <f t="shared" si="33"/>
        <v>0</v>
      </c>
      <c r="Q157" s="33">
        <f t="shared" si="34"/>
        <v>0</v>
      </c>
      <c r="R157" s="134"/>
      <c r="S157" s="25">
        <f t="shared" si="28"/>
        <v>0</v>
      </c>
      <c r="T157" s="25">
        <f t="shared" si="29"/>
        <v>0</v>
      </c>
    </row>
    <row r="158" spans="6:20" ht="12.75">
      <c r="F158" s="16" t="s">
        <v>15</v>
      </c>
      <c r="G158" s="17">
        <f>G35+G64+G85+G107+G128+G149</f>
        <v>158700</v>
      </c>
      <c r="H158" s="62">
        <f>H35+H64+H85+H107+H128+H149</f>
        <v>9100</v>
      </c>
      <c r="I158" s="58">
        <f>I35+I64+I85+I107+I128+I149</f>
        <v>3750</v>
      </c>
      <c r="J158" s="64">
        <f>J35+J64+J85+J107+J128+J149</f>
        <v>0</v>
      </c>
      <c r="K158" s="64"/>
      <c r="L158" s="43"/>
      <c r="M158" s="45">
        <f>SUM(M11:M157)</f>
        <v>5700</v>
      </c>
      <c r="N158" s="45">
        <f>SUM(N11:N157)</f>
        <v>150000</v>
      </c>
      <c r="O158" s="45">
        <f>SUM(O11:O157)</f>
        <v>0</v>
      </c>
      <c r="P158" s="45">
        <f>SUM(P11:P157)</f>
        <v>1500</v>
      </c>
      <c r="Q158" s="45">
        <f>SUM(Q11:Q157)</f>
        <v>0</v>
      </c>
      <c r="R158" s="30"/>
      <c r="S158" s="32">
        <f>SUM(S11:S157)</f>
        <v>1000</v>
      </c>
      <c r="T158" s="32">
        <f>SUM(T11:T157)</f>
        <v>157700</v>
      </c>
    </row>
    <row r="160" spans="6:20" ht="12.75">
      <c r="F160" s="47" t="s">
        <v>31</v>
      </c>
      <c r="G160" s="63">
        <f>H158</f>
        <v>9100</v>
      </c>
      <c r="H160" s="337"/>
      <c r="I160" s="337"/>
      <c r="J160" s="57"/>
      <c r="K160" s="57"/>
      <c r="M160" s="31" t="s">
        <v>19</v>
      </c>
      <c r="N160" s="36" t="s">
        <v>20</v>
      </c>
      <c r="O160" s="31" t="s">
        <v>21</v>
      </c>
      <c r="P160" s="36" t="s">
        <v>22</v>
      </c>
      <c r="Q160" s="31" t="s">
        <v>23</v>
      </c>
      <c r="S160" s="89" t="s">
        <v>55</v>
      </c>
      <c r="T160" s="89" t="s">
        <v>56</v>
      </c>
    </row>
    <row r="161" spans="6:11" ht="13.5" thickBot="1">
      <c r="F161" s="59" t="s">
        <v>30</v>
      </c>
      <c r="G161" s="60">
        <f>I158</f>
        <v>3750</v>
      </c>
      <c r="H161" s="20"/>
      <c r="I161" s="20"/>
      <c r="J161" s="20"/>
      <c r="K161" s="20"/>
    </row>
    <row r="162" spans="6:20" ht="12.75">
      <c r="F162" s="47" t="s">
        <v>44</v>
      </c>
      <c r="G162" s="64">
        <f>J158</f>
        <v>0</v>
      </c>
      <c r="M162" s="75"/>
      <c r="N162" s="72"/>
      <c r="O162" s="72"/>
      <c r="P162" s="72"/>
      <c r="Q162" s="76"/>
      <c r="S162" s="90"/>
      <c r="T162" s="91"/>
    </row>
    <row r="163" spans="13:20" ht="12.75">
      <c r="M163" s="77"/>
      <c r="N163" s="81" t="s">
        <v>15</v>
      </c>
      <c r="O163" s="82">
        <f>SUM(M158:Q158)</f>
        <v>157200</v>
      </c>
      <c r="P163" s="73"/>
      <c r="Q163" s="78"/>
      <c r="S163" s="92" t="s">
        <v>15</v>
      </c>
      <c r="T163" s="10">
        <f>SUM(S158:T158)</f>
        <v>158700</v>
      </c>
    </row>
    <row r="164" spans="13:20" ht="13.5" thickBot="1">
      <c r="M164" s="79"/>
      <c r="N164" s="74"/>
      <c r="O164" s="74"/>
      <c r="P164" s="74"/>
      <c r="Q164" s="80"/>
      <c r="S164" s="93"/>
      <c r="T164" s="94"/>
    </row>
  </sheetData>
  <sheetProtection/>
  <mergeCells count="6">
    <mergeCell ref="T1:T6"/>
    <mergeCell ref="M5:Q5"/>
    <mergeCell ref="D1:D7"/>
    <mergeCell ref="H160:I160"/>
    <mergeCell ref="E1:E8"/>
    <mergeCell ref="S1:S6"/>
  </mergeCells>
  <dataValidations count="2">
    <dataValidation type="list" allowBlank="1" showInputMessage="1" showErrorMessage="1" sqref="D27:D32 D141:D146 D19:D24 D120:D125 D133:D138 D99:D104 D112:D117 D40:D45 D48:D53 D56:D61 D69:D74 D77:D82 D91:D96 D11:D16">
      <formula1>Example!$W$1:$W$5</formula1>
    </dataValidation>
    <dataValidation type="list" allowBlank="1" showInputMessage="1" showErrorMessage="1" sqref="E11:E16 E141:E146 E27:E32 E40:E45 E48:E53 E56:E61 E69:E74 E77:E82 E91:E96 E99:E104 E112:E117 E120:E125 E133:E138 E18:E24">
      <formula1>Example!$Y$1:$Y$2</formula1>
    </dataValidation>
  </dataValidations>
  <printOptions gridLines="1"/>
  <pageMargins left="0.75" right="0.75" top="1" bottom="1" header="0.5" footer="0.5"/>
  <pageSetup fitToHeight="5" fitToWidth="1" horizontalDpi="600" verticalDpi="600" orientation="landscape" paperSize="5" scale="61"/>
</worksheet>
</file>

<file path=xl/worksheets/sheet3.xml><?xml version="1.0" encoding="utf-8"?>
<worksheet xmlns="http://schemas.openxmlformats.org/spreadsheetml/2006/main" xmlns:r="http://schemas.openxmlformats.org/officeDocument/2006/relationships">
  <sheetPr>
    <tabColor indexed="44"/>
  </sheetPr>
  <dimension ref="A1:T129"/>
  <sheetViews>
    <sheetView workbookViewId="0" topLeftCell="A1">
      <pane xSplit="5" ySplit="8" topLeftCell="F45" activePane="bottomRight" state="frozen"/>
      <selection pane="topLeft" activeCell="A1" sqref="A1"/>
      <selection pane="topRight" activeCell="F1" sqref="F1"/>
      <selection pane="bottomLeft" activeCell="A9" sqref="A9"/>
      <selection pane="bottomRight" activeCell="G73" sqref="G73"/>
    </sheetView>
  </sheetViews>
  <sheetFormatPr defaultColWidth="8.8515625" defaultRowHeight="12.75"/>
  <cols>
    <col min="1" max="1" width="4.421875" style="0" customWidth="1"/>
    <col min="2" max="2" width="3.421875" style="0" customWidth="1"/>
    <col min="3" max="3" width="14.28125" style="0" bestFit="1" customWidth="1"/>
    <col min="4" max="4" width="21.421875" style="0" customWidth="1"/>
    <col min="5" max="5" width="52.7109375" style="0" bestFit="1" customWidth="1"/>
    <col min="6" max="6" width="21.00390625" style="0" customWidth="1"/>
    <col min="7" max="7" width="24.421875" style="0" customWidth="1"/>
  </cols>
  <sheetData>
    <row r="1" spans="4:20" ht="12.75" customHeight="1">
      <c r="D1" s="339" t="s">
        <v>61</v>
      </c>
      <c r="T1" s="46" t="s">
        <v>25</v>
      </c>
    </row>
    <row r="2" spans="4:20" ht="12.75" customHeight="1">
      <c r="D2" s="339"/>
      <c r="T2" s="46" t="s">
        <v>26</v>
      </c>
    </row>
    <row r="3" spans="4:20" ht="12.75" customHeight="1">
      <c r="D3" s="339"/>
      <c r="T3" s="46" t="s">
        <v>27</v>
      </c>
    </row>
    <row r="4" spans="4:20" ht="12.75" customHeight="1">
      <c r="D4" s="339"/>
      <c r="T4" s="46" t="s">
        <v>28</v>
      </c>
    </row>
    <row r="5" spans="4:20" ht="15" thickBot="1">
      <c r="D5" s="339"/>
      <c r="T5" s="46" t="s">
        <v>29</v>
      </c>
    </row>
    <row r="6" spans="4:7" s="7" customFormat="1" ht="30.75" customHeight="1" thickBot="1">
      <c r="D6" s="339"/>
      <c r="F6" s="130" t="s">
        <v>43</v>
      </c>
      <c r="G6" s="129" t="s">
        <v>42</v>
      </c>
    </row>
    <row r="7" spans="4:7" ht="12.75">
      <c r="D7" s="339"/>
      <c r="F7" s="5"/>
      <c r="G7" s="6"/>
    </row>
    <row r="8" spans="4:9" ht="12.75">
      <c r="D8" t="s">
        <v>13</v>
      </c>
      <c r="E8" s="15" t="s">
        <v>12</v>
      </c>
      <c r="F8" s="9"/>
      <c r="G8" s="10"/>
      <c r="H8" s="8"/>
      <c r="I8" s="8"/>
    </row>
    <row r="9" spans="1:9" ht="12.75">
      <c r="A9" s="7" t="s">
        <v>550</v>
      </c>
      <c r="F9" s="9"/>
      <c r="G9" s="10"/>
      <c r="H9" s="8"/>
      <c r="I9" s="8"/>
    </row>
    <row r="10" spans="2:9" ht="12.75">
      <c r="B10" t="s">
        <v>78</v>
      </c>
      <c r="E10" s="7" t="s">
        <v>177</v>
      </c>
      <c r="F10" s="9"/>
      <c r="G10" s="10"/>
      <c r="H10" s="8"/>
      <c r="I10" s="8"/>
    </row>
    <row r="11" spans="2:9" ht="12.75">
      <c r="B11">
        <v>1</v>
      </c>
      <c r="C11" t="s">
        <v>63</v>
      </c>
      <c r="E11" s="383" t="s">
        <v>537</v>
      </c>
      <c r="F11" s="9">
        <f>1200+24960+5400</f>
        <v>31560</v>
      </c>
      <c r="G11" s="10"/>
      <c r="H11" s="8"/>
      <c r="I11" s="8"/>
    </row>
    <row r="12" spans="2:9" ht="12.75">
      <c r="B12">
        <v>2</v>
      </c>
      <c r="C12" t="s">
        <v>63</v>
      </c>
      <c r="E12" t="s">
        <v>546</v>
      </c>
      <c r="F12" s="9">
        <v>18600</v>
      </c>
      <c r="G12" s="10"/>
      <c r="H12" s="8"/>
      <c r="I12" s="8"/>
    </row>
    <row r="13" spans="2:9" ht="12.75">
      <c r="B13">
        <v>3</v>
      </c>
      <c r="C13" t="s">
        <v>63</v>
      </c>
      <c r="E13" t="s">
        <v>178</v>
      </c>
      <c r="F13" s="9">
        <v>5160</v>
      </c>
      <c r="G13" s="10"/>
      <c r="H13" s="8"/>
      <c r="I13" s="8"/>
    </row>
    <row r="14" spans="2:9" ht="12.75">
      <c r="B14">
        <v>4</v>
      </c>
      <c r="C14" t="s">
        <v>63</v>
      </c>
      <c r="E14" t="s">
        <v>179</v>
      </c>
      <c r="F14" s="9">
        <v>5608</v>
      </c>
      <c r="G14" s="10"/>
      <c r="H14" s="8"/>
      <c r="I14" s="8"/>
    </row>
    <row r="15" spans="2:9" ht="12.75">
      <c r="B15">
        <v>5</v>
      </c>
      <c r="C15" t="s">
        <v>63</v>
      </c>
      <c r="E15" t="s">
        <v>180</v>
      </c>
      <c r="F15" s="9">
        <v>13600</v>
      </c>
      <c r="G15" s="10"/>
      <c r="H15" s="8"/>
      <c r="I15" s="8"/>
    </row>
    <row r="16" spans="2:9" ht="12.75">
      <c r="B16">
        <v>6</v>
      </c>
      <c r="C16" t="s">
        <v>63</v>
      </c>
      <c r="E16" t="s">
        <v>541</v>
      </c>
      <c r="F16" s="9">
        <f>(8*250)+(8*200)</f>
        <v>3600</v>
      </c>
      <c r="G16" s="10"/>
      <c r="H16" s="8"/>
      <c r="I16" s="8"/>
    </row>
    <row r="17" spans="2:9" ht="12.75">
      <c r="B17">
        <v>7</v>
      </c>
      <c r="C17" t="s">
        <v>63</v>
      </c>
      <c r="F17" s="9"/>
      <c r="G17" s="10"/>
      <c r="H17" s="8"/>
      <c r="I17" s="8"/>
    </row>
    <row r="18" spans="6:9" ht="12.75">
      <c r="F18" s="9"/>
      <c r="G18" s="10"/>
      <c r="H18" s="8"/>
      <c r="I18" s="8"/>
    </row>
    <row r="19" spans="2:9" ht="12.75">
      <c r="B19" t="s">
        <v>79</v>
      </c>
      <c r="F19" s="9"/>
      <c r="G19" s="10"/>
      <c r="H19" s="8"/>
      <c r="I19" s="8"/>
    </row>
    <row r="20" spans="2:9" ht="12.75">
      <c r="B20">
        <v>1</v>
      </c>
      <c r="C20" t="s">
        <v>63</v>
      </c>
      <c r="G20" s="10"/>
      <c r="H20" s="8"/>
      <c r="I20" s="8"/>
    </row>
    <row r="21" spans="2:9" ht="12.75">
      <c r="B21">
        <v>2</v>
      </c>
      <c r="C21" t="s">
        <v>63</v>
      </c>
      <c r="F21" s="9"/>
      <c r="G21" s="10"/>
      <c r="H21" s="8"/>
      <c r="I21" s="8"/>
    </row>
    <row r="22" spans="2:9" ht="12.75">
      <c r="B22">
        <v>3</v>
      </c>
      <c r="C22" t="s">
        <v>63</v>
      </c>
      <c r="F22" s="9"/>
      <c r="G22" s="10"/>
      <c r="H22" s="8"/>
      <c r="I22" s="8"/>
    </row>
    <row r="23" spans="2:9" ht="12.75">
      <c r="B23">
        <v>4</v>
      </c>
      <c r="C23" t="s">
        <v>63</v>
      </c>
      <c r="F23" s="9"/>
      <c r="G23" s="10"/>
      <c r="H23" s="8"/>
      <c r="I23" s="8"/>
    </row>
    <row r="24" spans="2:9" ht="12.75">
      <c r="B24">
        <v>5</v>
      </c>
      <c r="C24" t="s">
        <v>63</v>
      </c>
      <c r="F24" s="9"/>
      <c r="G24" s="10"/>
      <c r="H24" s="8"/>
      <c r="I24" s="8"/>
    </row>
    <row r="25" spans="2:9" ht="12.75">
      <c r="B25">
        <v>6</v>
      </c>
      <c r="C25" t="s">
        <v>63</v>
      </c>
      <c r="F25" s="9"/>
      <c r="G25" s="10"/>
      <c r="H25" s="8"/>
      <c r="I25" s="8"/>
    </row>
    <row r="26" spans="6:9" ht="12.75">
      <c r="F26" s="9"/>
      <c r="G26" s="10"/>
      <c r="H26" s="8"/>
      <c r="I26" s="8"/>
    </row>
    <row r="27" spans="2:9" ht="12.75">
      <c r="B27" t="s">
        <v>80</v>
      </c>
      <c r="F27" s="9"/>
      <c r="G27" s="10"/>
      <c r="H27" s="8"/>
      <c r="I27" s="8"/>
    </row>
    <row r="28" spans="2:9" ht="12.75">
      <c r="B28">
        <v>1</v>
      </c>
      <c r="C28" t="s">
        <v>63</v>
      </c>
      <c r="F28" s="9"/>
      <c r="G28" s="10"/>
      <c r="H28" s="8"/>
      <c r="I28" s="8"/>
    </row>
    <row r="29" spans="2:9" ht="12.75">
      <c r="B29">
        <v>2</v>
      </c>
      <c r="C29" t="s">
        <v>63</v>
      </c>
      <c r="F29" s="9"/>
      <c r="G29" s="10"/>
      <c r="H29" s="8"/>
      <c r="I29" s="8"/>
    </row>
    <row r="30" spans="2:9" ht="12.75">
      <c r="B30">
        <v>3</v>
      </c>
      <c r="C30" t="s">
        <v>63</v>
      </c>
      <c r="F30" s="9"/>
      <c r="G30" s="10"/>
      <c r="H30" s="8"/>
      <c r="I30" s="8"/>
    </row>
    <row r="31" spans="2:9" ht="12.75">
      <c r="B31">
        <v>4</v>
      </c>
      <c r="C31" t="s">
        <v>63</v>
      </c>
      <c r="F31" s="9"/>
      <c r="G31" s="10"/>
      <c r="H31" s="8"/>
      <c r="I31" s="8"/>
    </row>
    <row r="32" spans="2:9" ht="12.75">
      <c r="B32">
        <v>5</v>
      </c>
      <c r="C32" t="s">
        <v>63</v>
      </c>
      <c r="F32" s="9"/>
      <c r="G32" s="10"/>
      <c r="H32" s="8"/>
      <c r="I32" s="8"/>
    </row>
    <row r="33" spans="2:9" ht="12.75">
      <c r="B33">
        <v>6</v>
      </c>
      <c r="C33" t="s">
        <v>63</v>
      </c>
      <c r="F33" s="9"/>
      <c r="G33" s="10"/>
      <c r="H33" s="8"/>
      <c r="I33" s="8"/>
    </row>
    <row r="34" spans="6:9" ht="12.75">
      <c r="F34" s="9"/>
      <c r="G34" s="10"/>
      <c r="H34" s="8"/>
      <c r="I34" s="8"/>
    </row>
    <row r="35" spans="3:9" ht="12.75">
      <c r="C35" s="14" t="s">
        <v>66</v>
      </c>
      <c r="F35" s="9"/>
      <c r="G35" s="10"/>
      <c r="H35" s="8"/>
      <c r="I35" s="8"/>
    </row>
    <row r="36" spans="6:9" ht="12.75">
      <c r="F36" s="9"/>
      <c r="G36" s="10"/>
      <c r="H36" s="8"/>
      <c r="I36" s="8"/>
    </row>
    <row r="37" spans="1:9" ht="12.75">
      <c r="A37" s="7" t="s">
        <v>551</v>
      </c>
      <c r="G37" s="10"/>
      <c r="H37" s="8"/>
      <c r="I37" s="8"/>
    </row>
    <row r="38" spans="2:9" ht="12.75">
      <c r="B38" t="s">
        <v>81</v>
      </c>
      <c r="E38" s="7" t="s">
        <v>181</v>
      </c>
      <c r="F38" s="9"/>
      <c r="G38" s="10"/>
      <c r="H38" s="8"/>
      <c r="I38" s="8"/>
    </row>
    <row r="39" spans="2:9" ht="12.75">
      <c r="B39">
        <v>1</v>
      </c>
      <c r="C39" t="s">
        <v>63</v>
      </c>
      <c r="E39" t="s">
        <v>182</v>
      </c>
      <c r="F39" s="9">
        <v>17200</v>
      </c>
      <c r="G39" s="10"/>
      <c r="H39" s="8"/>
      <c r="I39" s="8"/>
    </row>
    <row r="40" spans="2:9" ht="12.75">
      <c r="B40">
        <v>2</v>
      </c>
      <c r="C40" t="s">
        <v>63</v>
      </c>
      <c r="E40" t="s">
        <v>183</v>
      </c>
      <c r="F40" s="9">
        <v>3200</v>
      </c>
      <c r="G40" s="10"/>
      <c r="H40" s="8"/>
      <c r="I40" s="8"/>
    </row>
    <row r="41" spans="2:9" ht="12.75">
      <c r="B41">
        <v>3</v>
      </c>
      <c r="C41" t="s">
        <v>63</v>
      </c>
      <c r="F41" s="9"/>
      <c r="G41" s="10"/>
      <c r="H41" s="8"/>
      <c r="I41" s="8"/>
    </row>
    <row r="42" spans="2:9" ht="12.75">
      <c r="B42">
        <v>4</v>
      </c>
      <c r="C42" t="s">
        <v>63</v>
      </c>
      <c r="F42" s="9"/>
      <c r="G42" s="10"/>
      <c r="H42" s="8"/>
      <c r="I42" s="8"/>
    </row>
    <row r="43" spans="2:9" ht="12.75">
      <c r="B43">
        <v>5</v>
      </c>
      <c r="C43" t="s">
        <v>63</v>
      </c>
      <c r="F43" s="9"/>
      <c r="G43" s="10"/>
      <c r="H43" s="8"/>
      <c r="I43" s="8"/>
    </row>
    <row r="44" spans="2:9" ht="12.75">
      <c r="B44">
        <v>6</v>
      </c>
      <c r="C44" t="s">
        <v>63</v>
      </c>
      <c r="F44" s="9"/>
      <c r="G44" s="10"/>
      <c r="H44" s="8"/>
      <c r="I44" s="8"/>
    </row>
    <row r="45" spans="6:9" ht="12.75">
      <c r="F45" s="9"/>
      <c r="G45" s="10"/>
      <c r="H45" s="8"/>
      <c r="I45" s="8"/>
    </row>
    <row r="46" spans="2:9" ht="12.75">
      <c r="B46" t="s">
        <v>82</v>
      </c>
      <c r="E46" s="7" t="s">
        <v>184</v>
      </c>
      <c r="F46" s="9"/>
      <c r="G46" s="10"/>
      <c r="H46" s="8"/>
      <c r="I46" s="8"/>
    </row>
    <row r="47" spans="2:9" ht="12.75">
      <c r="B47">
        <v>1</v>
      </c>
      <c r="C47" t="s">
        <v>63</v>
      </c>
      <c r="E47" t="s">
        <v>542</v>
      </c>
      <c r="F47" s="9">
        <f>18450</f>
        <v>18450</v>
      </c>
      <c r="G47" s="10"/>
      <c r="H47" s="8"/>
      <c r="I47" s="8"/>
    </row>
    <row r="48" spans="2:9" ht="12.75">
      <c r="B48">
        <v>2</v>
      </c>
      <c r="C48" t="s">
        <v>63</v>
      </c>
      <c r="E48" t="s">
        <v>547</v>
      </c>
      <c r="F48" s="9">
        <f>48*175</f>
        <v>8400</v>
      </c>
      <c r="G48" s="10"/>
      <c r="H48" s="8"/>
      <c r="I48" s="8"/>
    </row>
    <row r="49" spans="2:9" ht="12.75">
      <c r="B49">
        <v>3</v>
      </c>
      <c r="C49" t="s">
        <v>63</v>
      </c>
      <c r="E49" t="s">
        <v>543</v>
      </c>
      <c r="F49" s="9">
        <f>175*6</f>
        <v>1050</v>
      </c>
      <c r="G49" s="10"/>
      <c r="H49" s="8"/>
      <c r="I49" s="8"/>
    </row>
    <row r="50" spans="2:9" ht="12.75">
      <c r="B50">
        <v>4</v>
      </c>
      <c r="C50" t="s">
        <v>63</v>
      </c>
      <c r="E50" t="s">
        <v>544</v>
      </c>
      <c r="F50" s="9">
        <f>78*175</f>
        <v>13650</v>
      </c>
      <c r="G50" s="10"/>
      <c r="H50" s="8"/>
      <c r="I50" s="8"/>
    </row>
    <row r="51" spans="2:9" ht="12.75">
      <c r="B51">
        <v>5</v>
      </c>
      <c r="C51" t="s">
        <v>63</v>
      </c>
      <c r="E51" t="s">
        <v>545</v>
      </c>
      <c r="F51" s="9">
        <f>8100+20200</f>
        <v>28300</v>
      </c>
      <c r="G51" s="10"/>
      <c r="H51" s="8"/>
      <c r="I51" s="8"/>
    </row>
    <row r="52" spans="2:9" ht="12.75">
      <c r="B52">
        <v>6</v>
      </c>
      <c r="C52" t="s">
        <v>63</v>
      </c>
      <c r="F52" s="9"/>
      <c r="G52" s="10"/>
      <c r="H52" s="8"/>
      <c r="I52" s="8"/>
    </row>
    <row r="53" spans="6:9" ht="12.75">
      <c r="F53" s="9"/>
      <c r="G53" s="10"/>
      <c r="H53" s="8"/>
      <c r="I53" s="8"/>
    </row>
    <row r="54" spans="2:9" ht="12.75">
      <c r="B54" t="s">
        <v>83</v>
      </c>
      <c r="E54" s="7"/>
      <c r="F54" s="9"/>
      <c r="G54" s="10"/>
      <c r="H54" s="8"/>
      <c r="I54" s="8"/>
    </row>
    <row r="55" spans="2:9" ht="12.75">
      <c r="B55">
        <v>1</v>
      </c>
      <c r="C55" t="s">
        <v>63</v>
      </c>
      <c r="F55" s="9"/>
      <c r="G55" s="10"/>
      <c r="H55" s="8"/>
      <c r="I55" s="8"/>
    </row>
    <row r="56" spans="2:9" ht="12.75">
      <c r="B56">
        <v>2</v>
      </c>
      <c r="C56" t="s">
        <v>63</v>
      </c>
      <c r="F56" s="9"/>
      <c r="G56" s="10"/>
      <c r="H56" s="8"/>
      <c r="I56" s="8"/>
    </row>
    <row r="57" spans="2:9" ht="12.75">
      <c r="B57">
        <v>3</v>
      </c>
      <c r="C57" t="s">
        <v>63</v>
      </c>
      <c r="F57" s="9"/>
      <c r="G57" s="10"/>
      <c r="H57" s="8"/>
      <c r="I57" s="8"/>
    </row>
    <row r="58" spans="2:9" ht="12.75">
      <c r="B58">
        <v>4</v>
      </c>
      <c r="C58" t="s">
        <v>63</v>
      </c>
      <c r="F58" s="9"/>
      <c r="G58" s="10"/>
      <c r="H58" s="8"/>
      <c r="I58" s="8"/>
    </row>
    <row r="59" spans="2:9" ht="12.75">
      <c r="B59">
        <v>5</v>
      </c>
      <c r="C59" t="s">
        <v>63</v>
      </c>
      <c r="F59" s="9"/>
      <c r="G59" s="10"/>
      <c r="H59" s="8"/>
      <c r="I59" s="8"/>
    </row>
    <row r="60" spans="2:9" ht="12.75">
      <c r="B60">
        <v>6</v>
      </c>
      <c r="C60" t="s">
        <v>63</v>
      </c>
      <c r="F60" s="9"/>
      <c r="G60" s="10"/>
      <c r="H60" s="8"/>
      <c r="I60" s="8"/>
    </row>
    <row r="61" spans="6:9" ht="12.75">
      <c r="F61" s="9"/>
      <c r="G61" s="10"/>
      <c r="H61" s="8"/>
      <c r="I61" s="8"/>
    </row>
    <row r="62" spans="3:9" ht="12.75">
      <c r="C62" s="14" t="s">
        <v>66</v>
      </c>
      <c r="F62" s="9"/>
      <c r="G62" s="10"/>
      <c r="H62" s="8"/>
      <c r="I62" s="8"/>
    </row>
    <row r="63" spans="6:9" ht="12.75">
      <c r="F63" s="9"/>
      <c r="G63" s="10"/>
      <c r="H63" s="8"/>
      <c r="I63" s="8"/>
    </row>
    <row r="64" spans="1:9" ht="12.75">
      <c r="A64" s="7" t="s">
        <v>552</v>
      </c>
      <c r="F64" s="9"/>
      <c r="G64" s="10"/>
      <c r="H64" s="8"/>
      <c r="I64" s="8"/>
    </row>
    <row r="65" spans="2:9" ht="12.75">
      <c r="B65" t="s">
        <v>84</v>
      </c>
      <c r="E65" s="7" t="s">
        <v>554</v>
      </c>
      <c r="F65" s="9"/>
      <c r="G65" s="10"/>
      <c r="H65" s="8"/>
      <c r="I65" s="8"/>
    </row>
    <row r="66" spans="2:9" ht="12.75">
      <c r="B66">
        <v>1</v>
      </c>
      <c r="C66" t="s">
        <v>63</v>
      </c>
      <c r="E66" t="s">
        <v>555</v>
      </c>
      <c r="F66" s="9">
        <f>60*175</f>
        <v>10500</v>
      </c>
      <c r="G66" s="10"/>
      <c r="H66" s="8"/>
      <c r="I66" s="8"/>
    </row>
    <row r="67" spans="2:9" ht="12.75">
      <c r="B67">
        <v>2</v>
      </c>
      <c r="C67" t="s">
        <v>63</v>
      </c>
      <c r="E67" t="s">
        <v>556</v>
      </c>
      <c r="F67" s="9">
        <f>24*175</f>
        <v>4200</v>
      </c>
      <c r="G67" s="10"/>
      <c r="H67" s="8"/>
      <c r="I67" s="8"/>
    </row>
    <row r="68" spans="2:9" ht="12.75">
      <c r="B68">
        <v>3</v>
      </c>
      <c r="C68" t="s">
        <v>63</v>
      </c>
      <c r="E68" t="s">
        <v>557</v>
      </c>
      <c r="F68" s="9">
        <v>400</v>
      </c>
      <c r="G68" s="10"/>
      <c r="H68" s="8"/>
      <c r="I68" s="8"/>
    </row>
    <row r="69" spans="2:9" ht="12.75">
      <c r="B69">
        <v>4</v>
      </c>
      <c r="C69" t="s">
        <v>63</v>
      </c>
      <c r="E69" t="s">
        <v>558</v>
      </c>
      <c r="F69" s="9">
        <f>5*175</f>
        <v>875</v>
      </c>
      <c r="G69" s="10"/>
      <c r="H69" s="8"/>
      <c r="I69" s="8"/>
    </row>
    <row r="70" spans="2:9" ht="12.75">
      <c r="B70">
        <v>5</v>
      </c>
      <c r="C70" t="s">
        <v>63</v>
      </c>
      <c r="E70" t="s">
        <v>563</v>
      </c>
      <c r="F70" s="9">
        <f>60*175</f>
        <v>10500</v>
      </c>
      <c r="G70" s="10"/>
      <c r="H70" s="8"/>
      <c r="I70" s="8"/>
    </row>
    <row r="71" spans="2:9" ht="12.75">
      <c r="B71">
        <v>6</v>
      </c>
      <c r="C71" t="s">
        <v>63</v>
      </c>
      <c r="E71" t="s">
        <v>559</v>
      </c>
      <c r="F71" s="9">
        <f>(80*60)</f>
        <v>4800</v>
      </c>
      <c r="G71" s="10"/>
      <c r="H71" s="8"/>
      <c r="I71" s="8"/>
    </row>
    <row r="72" spans="7:9" ht="12.75">
      <c r="G72" s="10"/>
      <c r="H72" s="8"/>
      <c r="I72" s="8"/>
    </row>
    <row r="73" spans="6:9" ht="12.75">
      <c r="F73" s="9"/>
      <c r="G73" s="10"/>
      <c r="H73" s="8"/>
      <c r="I73" s="8"/>
    </row>
    <row r="74" spans="2:9" ht="12.75">
      <c r="B74" t="s">
        <v>85</v>
      </c>
      <c r="F74" s="9"/>
      <c r="G74" s="10"/>
      <c r="H74" s="8"/>
      <c r="I74" s="8"/>
    </row>
    <row r="75" spans="2:9" ht="12.75">
      <c r="B75">
        <v>1</v>
      </c>
      <c r="C75" t="s">
        <v>63</v>
      </c>
      <c r="F75" s="9"/>
      <c r="G75" s="10"/>
      <c r="H75" s="8"/>
      <c r="I75" s="8"/>
    </row>
    <row r="76" spans="2:9" ht="12.75">
      <c r="B76">
        <v>2</v>
      </c>
      <c r="C76" t="s">
        <v>63</v>
      </c>
      <c r="F76" s="9"/>
      <c r="G76" s="10"/>
      <c r="H76" s="8"/>
      <c r="I76" s="8"/>
    </row>
    <row r="77" spans="2:9" ht="12.75">
      <c r="B77">
        <v>3</v>
      </c>
      <c r="C77" t="s">
        <v>63</v>
      </c>
      <c r="F77" s="9"/>
      <c r="G77" s="10"/>
      <c r="H77" s="8"/>
      <c r="I77" s="8"/>
    </row>
    <row r="78" spans="2:9" ht="12.75">
      <c r="B78">
        <v>4</v>
      </c>
      <c r="C78" t="s">
        <v>63</v>
      </c>
      <c r="F78" s="9"/>
      <c r="G78" s="10"/>
      <c r="H78" s="8"/>
      <c r="I78" s="8"/>
    </row>
    <row r="79" spans="2:9" ht="12.75">
      <c r="B79">
        <v>5</v>
      </c>
      <c r="C79" t="s">
        <v>63</v>
      </c>
      <c r="F79" s="9"/>
      <c r="G79" s="10"/>
      <c r="H79" s="8"/>
      <c r="I79" s="8"/>
    </row>
    <row r="80" spans="2:9" ht="12.75">
      <c r="B80">
        <v>6</v>
      </c>
      <c r="C80" t="s">
        <v>63</v>
      </c>
      <c r="F80" s="9"/>
      <c r="G80" s="10"/>
      <c r="H80" s="8"/>
      <c r="I80" s="8"/>
    </row>
    <row r="81" spans="6:9" ht="12.75">
      <c r="F81" s="9"/>
      <c r="G81" s="10"/>
      <c r="H81" s="8"/>
      <c r="I81" s="8"/>
    </row>
    <row r="82" spans="3:9" ht="12.75">
      <c r="C82" s="14" t="s">
        <v>66</v>
      </c>
      <c r="F82" s="9"/>
      <c r="G82" s="10"/>
      <c r="H82" s="8"/>
      <c r="I82" s="8"/>
    </row>
    <row r="83" spans="6:9" ht="12.75">
      <c r="F83" s="9"/>
      <c r="G83" s="10"/>
      <c r="H83" s="8"/>
      <c r="I83" s="8"/>
    </row>
    <row r="84" spans="1:9" ht="12.75">
      <c r="A84" s="7" t="s">
        <v>394</v>
      </c>
      <c r="F84" s="9"/>
      <c r="G84" s="10"/>
      <c r="H84" s="8"/>
      <c r="I84" s="8"/>
    </row>
    <row r="85" spans="2:9" ht="12.75">
      <c r="B85" t="s">
        <v>84</v>
      </c>
      <c r="F85" s="9"/>
      <c r="G85" s="10"/>
      <c r="H85" s="8"/>
      <c r="I85" s="8"/>
    </row>
    <row r="86" spans="2:9" ht="12.75">
      <c r="B86">
        <v>1</v>
      </c>
      <c r="C86" t="s">
        <v>63</v>
      </c>
      <c r="F86" s="9"/>
      <c r="G86" s="10"/>
      <c r="H86" s="8"/>
      <c r="I86" s="8"/>
    </row>
    <row r="87" spans="2:9" ht="12.75">
      <c r="B87">
        <v>2</v>
      </c>
      <c r="C87" t="s">
        <v>63</v>
      </c>
      <c r="F87" s="9"/>
      <c r="G87" s="10"/>
      <c r="H87" s="8"/>
      <c r="I87" s="8"/>
    </row>
    <row r="88" spans="2:9" ht="12.75">
      <c r="B88">
        <v>3</v>
      </c>
      <c r="C88" t="s">
        <v>63</v>
      </c>
      <c r="F88" s="9"/>
      <c r="G88" s="10"/>
      <c r="H88" s="8"/>
      <c r="I88" s="8"/>
    </row>
    <row r="89" spans="2:9" ht="12.75">
      <c r="B89">
        <v>4</v>
      </c>
      <c r="C89" t="s">
        <v>63</v>
      </c>
      <c r="F89" s="9"/>
      <c r="G89" s="10"/>
      <c r="H89" s="8"/>
      <c r="I89" s="8"/>
    </row>
    <row r="90" spans="2:9" ht="12.75">
      <c r="B90">
        <v>5</v>
      </c>
      <c r="C90" t="s">
        <v>63</v>
      </c>
      <c r="F90" s="9"/>
      <c r="G90" s="10"/>
      <c r="H90" s="8"/>
      <c r="I90" s="8"/>
    </row>
    <row r="91" spans="2:9" ht="12.75">
      <c r="B91">
        <v>6</v>
      </c>
      <c r="C91" t="s">
        <v>63</v>
      </c>
      <c r="F91" s="9"/>
      <c r="G91" s="10"/>
      <c r="H91" s="8"/>
      <c r="I91" s="8"/>
    </row>
    <row r="92" spans="6:9" ht="12.75">
      <c r="F92" s="9"/>
      <c r="G92" s="10"/>
      <c r="H92" s="8"/>
      <c r="I92" s="8"/>
    </row>
    <row r="93" spans="2:9" ht="12.75">
      <c r="B93" t="s">
        <v>85</v>
      </c>
      <c r="F93" s="9"/>
      <c r="G93" s="10"/>
      <c r="H93" s="8"/>
      <c r="I93" s="8"/>
    </row>
    <row r="94" spans="2:9" ht="12.75">
      <c r="B94">
        <v>1</v>
      </c>
      <c r="C94" t="s">
        <v>63</v>
      </c>
      <c r="F94" s="9"/>
      <c r="G94" s="10"/>
      <c r="H94" s="8"/>
      <c r="I94" s="8"/>
    </row>
    <row r="95" spans="2:9" ht="12.75">
      <c r="B95">
        <v>2</v>
      </c>
      <c r="C95" t="s">
        <v>63</v>
      </c>
      <c r="F95" s="9"/>
      <c r="G95" s="10"/>
      <c r="H95" s="8"/>
      <c r="I95" s="8"/>
    </row>
    <row r="96" spans="2:9" ht="12.75">
      <c r="B96">
        <v>3</v>
      </c>
      <c r="C96" t="s">
        <v>63</v>
      </c>
      <c r="F96" s="9"/>
      <c r="G96" s="10"/>
      <c r="H96" s="8"/>
      <c r="I96" s="8"/>
    </row>
    <row r="97" spans="2:9" ht="12.75">
      <c r="B97">
        <v>4</v>
      </c>
      <c r="C97" t="s">
        <v>63</v>
      </c>
      <c r="F97" s="9"/>
      <c r="G97" s="10"/>
      <c r="H97" s="8"/>
      <c r="I97" s="8"/>
    </row>
    <row r="98" spans="2:9" ht="12.75">
      <c r="B98">
        <v>5</v>
      </c>
      <c r="C98" t="s">
        <v>63</v>
      </c>
      <c r="F98" s="9"/>
      <c r="G98" s="10"/>
      <c r="H98" s="8"/>
      <c r="I98" s="8"/>
    </row>
    <row r="99" spans="2:9" ht="12.75">
      <c r="B99">
        <v>6</v>
      </c>
      <c r="C99" t="s">
        <v>63</v>
      </c>
      <c r="F99" s="9"/>
      <c r="G99" s="10"/>
      <c r="H99" s="8"/>
      <c r="I99" s="8"/>
    </row>
    <row r="100" spans="6:9" ht="12.75">
      <c r="F100" s="9"/>
      <c r="G100" s="10"/>
      <c r="H100" s="8"/>
      <c r="I100" s="8"/>
    </row>
    <row r="101" spans="3:9" ht="12.75">
      <c r="C101" s="14" t="s">
        <v>66</v>
      </c>
      <c r="F101" s="9"/>
      <c r="G101" s="10"/>
      <c r="H101" s="8"/>
      <c r="I101" s="8"/>
    </row>
    <row r="102" spans="1:9" ht="12.75">
      <c r="A102" s="7"/>
      <c r="F102" s="9"/>
      <c r="G102" s="10"/>
      <c r="H102" s="8"/>
      <c r="I102" s="8"/>
    </row>
    <row r="103" spans="1:9" ht="12.75">
      <c r="A103" s="7" t="s">
        <v>553</v>
      </c>
      <c r="F103" s="9"/>
      <c r="G103" s="10"/>
      <c r="H103" s="8"/>
      <c r="I103" s="8"/>
    </row>
    <row r="104" spans="2:9" ht="12.75">
      <c r="B104" t="s">
        <v>84</v>
      </c>
      <c r="F104" s="9"/>
      <c r="G104" s="10"/>
      <c r="H104" s="8"/>
      <c r="I104" s="8"/>
    </row>
    <row r="105" spans="2:9" ht="12.75">
      <c r="B105">
        <v>1</v>
      </c>
      <c r="C105" t="s">
        <v>63</v>
      </c>
      <c r="F105" s="9"/>
      <c r="G105" s="10"/>
      <c r="H105" s="8"/>
      <c r="I105" s="8"/>
    </row>
    <row r="106" spans="2:9" ht="12.75">
      <c r="B106">
        <v>2</v>
      </c>
      <c r="C106" t="s">
        <v>63</v>
      </c>
      <c r="F106" s="9"/>
      <c r="G106" s="10"/>
      <c r="H106" s="8"/>
      <c r="I106" s="8"/>
    </row>
    <row r="107" spans="2:9" ht="12.75">
      <c r="B107">
        <v>3</v>
      </c>
      <c r="C107" t="s">
        <v>63</v>
      </c>
      <c r="F107" s="9"/>
      <c r="G107" s="10"/>
      <c r="H107" s="8"/>
      <c r="I107" s="8"/>
    </row>
    <row r="108" spans="2:9" ht="12.75">
      <c r="B108">
        <v>4</v>
      </c>
      <c r="C108" t="s">
        <v>63</v>
      </c>
      <c r="F108" s="9"/>
      <c r="G108" s="10"/>
      <c r="H108" s="8"/>
      <c r="I108" s="8"/>
    </row>
    <row r="109" spans="2:9" ht="12.75">
      <c r="B109">
        <v>5</v>
      </c>
      <c r="C109" t="s">
        <v>63</v>
      </c>
      <c r="F109" s="9"/>
      <c r="G109" s="10"/>
      <c r="H109" s="8"/>
      <c r="I109" s="8"/>
    </row>
    <row r="110" spans="2:9" ht="12.75">
      <c r="B110">
        <v>6</v>
      </c>
      <c r="C110" t="s">
        <v>63</v>
      </c>
      <c r="F110" s="9"/>
      <c r="G110" s="10"/>
      <c r="H110" s="8"/>
      <c r="I110" s="8"/>
    </row>
    <row r="111" spans="6:9" ht="12.75">
      <c r="F111" s="9"/>
      <c r="G111" s="10"/>
      <c r="H111" s="8"/>
      <c r="I111" s="8"/>
    </row>
    <row r="112" spans="2:9" ht="12.75">
      <c r="B112" t="s">
        <v>85</v>
      </c>
      <c r="F112" s="9"/>
      <c r="G112" s="10"/>
      <c r="H112" s="8"/>
      <c r="I112" s="8"/>
    </row>
    <row r="113" spans="2:9" ht="12.75">
      <c r="B113">
        <v>1</v>
      </c>
      <c r="C113" t="s">
        <v>63</v>
      </c>
      <c r="F113" s="9"/>
      <c r="G113" s="10"/>
      <c r="H113" s="8"/>
      <c r="I113" s="8"/>
    </row>
    <row r="114" spans="2:9" ht="12.75">
      <c r="B114">
        <v>2</v>
      </c>
      <c r="C114" t="s">
        <v>63</v>
      </c>
      <c r="F114" s="9"/>
      <c r="G114" s="10"/>
      <c r="H114" s="8"/>
      <c r="I114" s="8"/>
    </row>
    <row r="115" spans="2:9" ht="12.75">
      <c r="B115">
        <v>3</v>
      </c>
      <c r="C115" t="s">
        <v>63</v>
      </c>
      <c r="F115" s="9"/>
      <c r="G115" s="10"/>
      <c r="H115" s="8"/>
      <c r="I115" s="8"/>
    </row>
    <row r="116" spans="2:9" ht="12.75">
      <c r="B116">
        <v>4</v>
      </c>
      <c r="C116" t="s">
        <v>63</v>
      </c>
      <c r="F116" s="9"/>
      <c r="G116" s="10"/>
      <c r="H116" s="8"/>
      <c r="I116" s="8"/>
    </row>
    <row r="117" spans="2:9" ht="12.75">
      <c r="B117">
        <v>5</v>
      </c>
      <c r="C117" t="s">
        <v>63</v>
      </c>
      <c r="F117" s="9"/>
      <c r="G117" s="10"/>
      <c r="H117" s="8"/>
      <c r="I117" s="8"/>
    </row>
    <row r="118" spans="2:9" ht="12.75">
      <c r="B118">
        <v>6</v>
      </c>
      <c r="C118" t="s">
        <v>63</v>
      </c>
      <c r="F118" s="9"/>
      <c r="G118" s="10"/>
      <c r="H118" s="8"/>
      <c r="I118" s="8"/>
    </row>
    <row r="119" spans="6:9" ht="12.75">
      <c r="F119" s="9"/>
      <c r="G119" s="10"/>
      <c r="H119" s="8"/>
      <c r="I119" s="8"/>
    </row>
    <row r="120" spans="3:9" ht="12.75">
      <c r="C120" s="14" t="s">
        <v>66</v>
      </c>
      <c r="F120" s="9"/>
      <c r="G120" s="10"/>
      <c r="H120" s="8"/>
      <c r="I120" s="8"/>
    </row>
    <row r="121" spans="6:7" ht="13.5" thickBot="1">
      <c r="F121" s="3"/>
      <c r="G121" s="4"/>
    </row>
    <row r="122" spans="6:7" ht="12.75">
      <c r="F122" s="48" t="s">
        <v>9</v>
      </c>
      <c r="G122" s="49" t="s">
        <v>10</v>
      </c>
    </row>
    <row r="123" spans="6:7" ht="13.5" thickBot="1">
      <c r="F123" s="68">
        <f>SUM(F9:F121)</f>
        <v>199653</v>
      </c>
      <c r="G123" s="67">
        <f>SUM(G9:G121)</f>
        <v>0</v>
      </c>
    </row>
    <row r="128" spans="5:6" ht="12.75">
      <c r="E128" s="47" t="s">
        <v>30</v>
      </c>
      <c r="F128" s="58">
        <f>G123</f>
        <v>0</v>
      </c>
    </row>
    <row r="129" spans="5:6" ht="12.75">
      <c r="E129" s="47" t="s">
        <v>31</v>
      </c>
      <c r="F129" s="62">
        <f>F123</f>
        <v>199653</v>
      </c>
    </row>
  </sheetData>
  <sheetProtection/>
  <mergeCells count="1">
    <mergeCell ref="D1:D7"/>
  </mergeCells>
  <dataValidations count="1">
    <dataValidation type="list" allowBlank="1" showInputMessage="1" showErrorMessage="1" sqref="D12:D17 D75:D80 D66:D72 D55:D60 D47:D52 D39:D44 D28:D33 D20:D25">
      <formula1>'07-12-10 to 12-31-10'!$T$1:$T$5</formula1>
    </dataValidation>
  </dataValidation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tabColor indexed="43"/>
  </sheetPr>
  <dimension ref="A1:Y188"/>
  <sheetViews>
    <sheetView tabSelected="1" zoomScaleSheetLayoutView="75" workbookViewId="0" topLeftCell="A1">
      <pane xSplit="6" topLeftCell="G1" activePane="topRight" state="frozen"/>
      <selection pane="topLeft" activeCell="A76" sqref="A76"/>
      <selection pane="topRight" activeCell="I105" sqref="I105"/>
    </sheetView>
  </sheetViews>
  <sheetFormatPr defaultColWidth="8.8515625" defaultRowHeight="12.75"/>
  <cols>
    <col min="1" max="1" width="4.421875" style="0" customWidth="1"/>
    <col min="2" max="2" width="3.421875" style="0" customWidth="1"/>
    <col min="3" max="3" width="16.7109375" style="0" customWidth="1"/>
    <col min="4" max="4" width="19.140625" style="157" customWidth="1"/>
    <col min="5" max="5" width="5.421875" style="44" customWidth="1"/>
    <col min="6" max="6" width="39.28125" style="0" customWidth="1"/>
    <col min="7" max="7" width="17.140625" style="0" customWidth="1"/>
    <col min="8" max="8" width="15.421875" style="0" customWidth="1"/>
    <col min="9" max="9" width="15.140625" style="0" customWidth="1"/>
    <col min="10" max="10" width="18.140625" style="0" customWidth="1"/>
    <col min="11" max="11" width="25.421875" style="0" hidden="1" customWidth="1"/>
    <col min="12" max="12" width="13.421875" style="35" hidden="1" customWidth="1"/>
    <col min="13" max="13" width="12.140625" style="30" customWidth="1"/>
    <col min="14" max="14" width="12.140625" style="35" customWidth="1"/>
    <col min="15" max="15" width="12.140625" style="30" customWidth="1"/>
    <col min="16" max="16" width="12.140625" style="35" customWidth="1"/>
    <col min="17" max="17" width="12.140625" style="30" customWidth="1"/>
    <col min="18" max="18" width="2.421875" style="0" customWidth="1"/>
    <col min="19" max="19" width="11.140625" style="55" customWidth="1"/>
    <col min="20" max="20" width="10.7109375" style="55" customWidth="1"/>
    <col min="21" max="25" width="9.00390625" style="0" customWidth="1"/>
    <col min="26" max="26" width="12.140625" style="0" customWidth="1"/>
  </cols>
  <sheetData>
    <row r="1" spans="4:25" ht="12.75" customHeight="1">
      <c r="D1" s="340" t="s">
        <v>61</v>
      </c>
      <c r="E1" s="338" t="s">
        <v>52</v>
      </c>
      <c r="M1" s="35"/>
      <c r="O1" s="35"/>
      <c r="Q1" s="35"/>
      <c r="S1" s="332" t="s">
        <v>55</v>
      </c>
      <c r="T1" s="332" t="s">
        <v>57</v>
      </c>
      <c r="W1" s="27" t="s">
        <v>25</v>
      </c>
      <c r="Y1" t="s">
        <v>53</v>
      </c>
    </row>
    <row r="2" spans="4:25" ht="12.75" customHeight="1">
      <c r="D2" s="340"/>
      <c r="E2" s="338"/>
      <c r="M2" s="35"/>
      <c r="O2" s="35"/>
      <c r="Q2" s="35"/>
      <c r="S2" s="332"/>
      <c r="T2" s="332"/>
      <c r="W2" s="27" t="s">
        <v>26</v>
      </c>
      <c r="Y2" t="s">
        <v>54</v>
      </c>
    </row>
    <row r="3" spans="4:23" ht="12.75" customHeight="1">
      <c r="D3" s="340"/>
      <c r="E3" s="338"/>
      <c r="M3" s="35"/>
      <c r="O3" s="35"/>
      <c r="Q3" s="35"/>
      <c r="S3" s="332"/>
      <c r="T3" s="332"/>
      <c r="W3" s="27" t="s">
        <v>27</v>
      </c>
    </row>
    <row r="4" spans="4:23" ht="12.75" customHeight="1" thickBot="1">
      <c r="D4" s="340"/>
      <c r="E4" s="338"/>
      <c r="M4" s="35"/>
      <c r="O4" s="35"/>
      <c r="Q4" s="35"/>
      <c r="S4" s="332"/>
      <c r="T4" s="332"/>
      <c r="W4" s="27" t="s">
        <v>28</v>
      </c>
    </row>
    <row r="5" spans="4:23" ht="13.5" customHeight="1" thickBot="1">
      <c r="D5" s="340"/>
      <c r="E5" s="338"/>
      <c r="M5" s="333" t="s">
        <v>24</v>
      </c>
      <c r="N5" s="334"/>
      <c r="O5" s="334"/>
      <c r="P5" s="334"/>
      <c r="Q5" s="335"/>
      <c r="S5" s="332"/>
      <c r="T5" s="332"/>
      <c r="W5" s="27" t="s">
        <v>29</v>
      </c>
    </row>
    <row r="6" spans="4:20" s="124" customFormat="1" ht="45.75" customHeight="1" thickBot="1">
      <c r="D6" s="340"/>
      <c r="E6" s="338"/>
      <c r="G6" s="129" t="s">
        <v>126</v>
      </c>
      <c r="H6" s="130" t="s">
        <v>43</v>
      </c>
      <c r="I6" s="129" t="s">
        <v>42</v>
      </c>
      <c r="J6" s="131" t="s">
        <v>58</v>
      </c>
      <c r="K6" s="132" t="s">
        <v>127</v>
      </c>
      <c r="L6" s="166"/>
      <c r="M6" s="126" t="s">
        <v>19</v>
      </c>
      <c r="N6" s="127" t="s">
        <v>20</v>
      </c>
      <c r="O6" s="126" t="s">
        <v>21</v>
      </c>
      <c r="P6" s="127" t="s">
        <v>22</v>
      </c>
      <c r="Q6" s="126" t="s">
        <v>23</v>
      </c>
      <c r="R6" s="128"/>
      <c r="S6" s="332"/>
      <c r="T6" s="332"/>
    </row>
    <row r="7" spans="4:18" ht="12.75" customHeight="1">
      <c r="D7" s="340"/>
      <c r="E7" s="338"/>
      <c r="G7" s="12"/>
      <c r="H7" s="20"/>
      <c r="I7" s="122"/>
      <c r="J7" s="6"/>
      <c r="K7" s="20"/>
      <c r="L7" s="81"/>
      <c r="R7" s="71"/>
    </row>
    <row r="8" spans="4:18" ht="12.75">
      <c r="D8" s="157" t="s">
        <v>13</v>
      </c>
      <c r="E8" s="338"/>
      <c r="F8" s="15" t="s">
        <v>12</v>
      </c>
      <c r="G8" s="12"/>
      <c r="H8" s="19"/>
      <c r="I8" s="12"/>
      <c r="J8" s="10"/>
      <c r="K8" s="19"/>
      <c r="L8" s="141"/>
      <c r="M8" s="32"/>
      <c r="R8" s="71"/>
    </row>
    <row r="9" spans="1:18" ht="12.75">
      <c r="A9" s="7" t="s">
        <v>200</v>
      </c>
      <c r="F9" s="145"/>
      <c r="G9" s="12"/>
      <c r="H9" s="19"/>
      <c r="I9" s="12"/>
      <c r="J9" s="10"/>
      <c r="K9" s="19"/>
      <c r="L9" s="167"/>
      <c r="M9" s="32"/>
      <c r="N9" s="37"/>
      <c r="O9" s="34"/>
      <c r="P9" s="37"/>
      <c r="Q9" s="34"/>
      <c r="R9" s="71"/>
    </row>
    <row r="10" spans="2:20" ht="12.75">
      <c r="B10" t="s">
        <v>201</v>
      </c>
      <c r="F10" s="153" t="s">
        <v>202</v>
      </c>
      <c r="G10" s="12"/>
      <c r="H10" s="19"/>
      <c r="I10" s="12"/>
      <c r="J10" s="10"/>
      <c r="K10" s="19"/>
      <c r="L10" s="167"/>
      <c r="M10" s="32">
        <f>IF(D10="Personnel",G10,0)</f>
        <v>0</v>
      </c>
      <c r="N10" s="37">
        <f>IF(D10="Hardware",G10,0)</f>
        <v>0</v>
      </c>
      <c r="O10" s="34">
        <f>IF(D10="software",G10,0)</f>
        <v>0</v>
      </c>
      <c r="P10" s="37">
        <f>IF(D10="contractual services",G10,0)</f>
        <v>0</v>
      </c>
      <c r="Q10" s="34">
        <f>IF(D10="Other NPS",G10,0)</f>
        <v>0</v>
      </c>
      <c r="R10" s="71"/>
      <c r="S10" s="55">
        <f>IF(E10="yes",G10,0)</f>
        <v>0</v>
      </c>
      <c r="T10" s="55">
        <f>IF(E10="no",G10,0)</f>
        <v>0</v>
      </c>
    </row>
    <row r="11" spans="3:21" ht="25.5">
      <c r="C11" t="s">
        <v>63</v>
      </c>
      <c r="D11" s="157" t="s">
        <v>25</v>
      </c>
      <c r="E11" s="44" t="s">
        <v>147</v>
      </c>
      <c r="F11" s="145" t="s">
        <v>186</v>
      </c>
      <c r="G11" s="146">
        <v>800</v>
      </c>
      <c r="H11" s="19">
        <v>1235</v>
      </c>
      <c r="I11" s="12"/>
      <c r="J11" s="10"/>
      <c r="K11" s="19"/>
      <c r="L11" s="141"/>
      <c r="M11" s="32">
        <f>IF(D11="Personnel",G11,0)</f>
        <v>800</v>
      </c>
      <c r="N11" s="37">
        <f>IF(D11="Hardware",G11,0)</f>
        <v>0</v>
      </c>
      <c r="O11" s="34">
        <f>IF(D11="software",G11,0)</f>
        <v>0</v>
      </c>
      <c r="P11" s="37">
        <f>IF(D11="contractual services",G11,0)</f>
        <v>0</v>
      </c>
      <c r="Q11" s="34">
        <f>IF(D11="Other NPS",G11,0)</f>
        <v>0</v>
      </c>
      <c r="R11" s="71"/>
      <c r="S11" s="55">
        <f>IF(E11="yes",G11,0)</f>
        <v>0</v>
      </c>
      <c r="T11" s="55">
        <f>IF(E11="no",G11,0)</f>
        <v>800</v>
      </c>
      <c r="U11" s="55"/>
    </row>
    <row r="12" spans="3:20" ht="12.75">
      <c r="C12" t="s">
        <v>63</v>
      </c>
      <c r="D12" s="157" t="s">
        <v>25</v>
      </c>
      <c r="E12" s="44" t="s">
        <v>147</v>
      </c>
      <c r="F12" s="145" t="s">
        <v>187</v>
      </c>
      <c r="G12" s="146">
        <v>1100</v>
      </c>
      <c r="H12" s="19">
        <v>860</v>
      </c>
      <c r="I12" s="12"/>
      <c r="J12" s="10"/>
      <c r="K12" s="19"/>
      <c r="L12" s="141"/>
      <c r="M12" s="32">
        <f aca="true" t="shared" si="0" ref="M11:M75">IF(D12="Personnel",G12,0)</f>
        <v>1100</v>
      </c>
      <c r="N12" s="37">
        <f aca="true" t="shared" si="1" ref="N11:N75">IF(D12="Hardware",G12,0)</f>
        <v>0</v>
      </c>
      <c r="O12" s="34">
        <f aca="true" t="shared" si="2" ref="O11:O75">IF(D12="software",G12,0)</f>
        <v>0</v>
      </c>
      <c r="P12" s="37">
        <f aca="true" t="shared" si="3" ref="P11:P75">IF(D12="contractual services",G12,0)</f>
        <v>0</v>
      </c>
      <c r="Q12" s="34">
        <f aca="true" t="shared" si="4" ref="Q11:Q75">IF(D12="Other NPS",G12,0)</f>
        <v>0</v>
      </c>
      <c r="R12" s="71"/>
      <c r="S12" s="55">
        <f aca="true" t="shared" si="5" ref="S11:S75">IF(E12="yes",G12,0)</f>
        <v>0</v>
      </c>
      <c r="T12" s="55">
        <f aca="true" t="shared" si="6" ref="T11:T75">IF(E12="no",G12,0)</f>
        <v>1100</v>
      </c>
    </row>
    <row r="13" spans="3:20" ht="25.5">
      <c r="C13" t="s">
        <v>63</v>
      </c>
      <c r="D13" s="157" t="s">
        <v>25</v>
      </c>
      <c r="E13" s="44" t="s">
        <v>147</v>
      </c>
      <c r="F13" s="145" t="s">
        <v>188</v>
      </c>
      <c r="G13" s="143">
        <v>2360</v>
      </c>
      <c r="H13" s="144">
        <v>376</v>
      </c>
      <c r="I13" s="12"/>
      <c r="J13" s="10"/>
      <c r="K13" s="19"/>
      <c r="L13" s="141"/>
      <c r="M13" s="32">
        <f t="shared" si="0"/>
        <v>2360</v>
      </c>
      <c r="N13" s="37">
        <f t="shared" si="1"/>
        <v>0</v>
      </c>
      <c r="O13" s="34">
        <f t="shared" si="2"/>
        <v>0</v>
      </c>
      <c r="P13" s="37">
        <f t="shared" si="3"/>
        <v>0</v>
      </c>
      <c r="Q13" s="34">
        <f t="shared" si="4"/>
        <v>0</v>
      </c>
      <c r="R13" s="71"/>
      <c r="S13" s="55">
        <f t="shared" si="5"/>
        <v>0</v>
      </c>
      <c r="T13" s="55">
        <f t="shared" si="6"/>
        <v>2360</v>
      </c>
    </row>
    <row r="14" spans="3:20" ht="25.5">
      <c r="C14" t="s">
        <v>63</v>
      </c>
      <c r="D14" s="157" t="s">
        <v>25</v>
      </c>
      <c r="E14" s="44" t="s">
        <v>147</v>
      </c>
      <c r="F14" s="145" t="s">
        <v>189</v>
      </c>
      <c r="G14" s="146">
        <v>2700</v>
      </c>
      <c r="H14" s="12">
        <v>6000</v>
      </c>
      <c r="I14" s="12"/>
      <c r="J14" s="10"/>
      <c r="K14" s="19"/>
      <c r="L14" s="141"/>
      <c r="M14" s="32">
        <f t="shared" si="0"/>
        <v>2700</v>
      </c>
      <c r="N14" s="37">
        <f t="shared" si="1"/>
        <v>0</v>
      </c>
      <c r="O14" s="34">
        <f t="shared" si="2"/>
        <v>0</v>
      </c>
      <c r="P14" s="37">
        <f t="shared" si="3"/>
        <v>0</v>
      </c>
      <c r="Q14" s="34">
        <f t="shared" si="4"/>
        <v>0</v>
      </c>
      <c r="R14" s="71"/>
      <c r="S14" s="55">
        <f t="shared" si="5"/>
        <v>0</v>
      </c>
      <c r="T14" s="55">
        <f t="shared" si="6"/>
        <v>2700</v>
      </c>
    </row>
    <row r="15" spans="3:20" ht="12.75">
      <c r="C15" t="s">
        <v>63</v>
      </c>
      <c r="D15" s="157" t="s">
        <v>25</v>
      </c>
      <c r="E15" s="44" t="s">
        <v>147</v>
      </c>
      <c r="F15" s="145" t="s">
        <v>190</v>
      </c>
      <c r="G15" s="146">
        <v>1200</v>
      </c>
      <c r="H15" s="19">
        <v>860</v>
      </c>
      <c r="I15" s="12"/>
      <c r="J15" s="10"/>
      <c r="K15" s="19"/>
      <c r="L15" s="141"/>
      <c r="M15" s="32">
        <f t="shared" si="0"/>
        <v>1200</v>
      </c>
      <c r="N15" s="37">
        <f t="shared" si="1"/>
        <v>0</v>
      </c>
      <c r="O15" s="34">
        <f t="shared" si="2"/>
        <v>0</v>
      </c>
      <c r="P15" s="37">
        <f t="shared" si="3"/>
        <v>0</v>
      </c>
      <c r="Q15" s="34">
        <f t="shared" si="4"/>
        <v>0</v>
      </c>
      <c r="R15" s="71"/>
      <c r="S15" s="55">
        <f t="shared" si="5"/>
        <v>0</v>
      </c>
      <c r="T15" s="55">
        <f t="shared" si="6"/>
        <v>1200</v>
      </c>
    </row>
    <row r="16" spans="3:20" ht="12.75">
      <c r="C16" t="s">
        <v>63</v>
      </c>
      <c r="D16" s="157" t="s">
        <v>25</v>
      </c>
      <c r="E16" s="44" t="s">
        <v>147</v>
      </c>
      <c r="F16" s="145" t="s">
        <v>191</v>
      </c>
      <c r="G16" s="147">
        <v>400</v>
      </c>
      <c r="H16" s="19">
        <v>376</v>
      </c>
      <c r="I16" s="12"/>
      <c r="J16" s="10"/>
      <c r="K16" s="19"/>
      <c r="L16" s="141"/>
      <c r="M16" s="32">
        <f t="shared" si="0"/>
        <v>400</v>
      </c>
      <c r="N16" s="37">
        <f t="shared" si="1"/>
        <v>0</v>
      </c>
      <c r="O16" s="34">
        <f t="shared" si="2"/>
        <v>0</v>
      </c>
      <c r="P16" s="37">
        <f t="shared" si="3"/>
        <v>0</v>
      </c>
      <c r="Q16" s="34">
        <f t="shared" si="4"/>
        <v>0</v>
      </c>
      <c r="R16" s="71"/>
      <c r="S16" s="55">
        <f t="shared" si="5"/>
        <v>0</v>
      </c>
      <c r="T16" s="55">
        <f t="shared" si="6"/>
        <v>400</v>
      </c>
    </row>
    <row r="17" spans="3:20" ht="25.5">
      <c r="C17" t="s">
        <v>63</v>
      </c>
      <c r="D17" s="157" t="s">
        <v>25</v>
      </c>
      <c r="E17" s="44" t="s">
        <v>147</v>
      </c>
      <c r="F17" s="145" t="s">
        <v>192</v>
      </c>
      <c r="G17" s="143">
        <v>1200</v>
      </c>
      <c r="H17" s="19">
        <v>1720</v>
      </c>
      <c r="I17" s="12"/>
      <c r="J17" s="10"/>
      <c r="K17" s="19"/>
      <c r="L17" s="141"/>
      <c r="M17" s="32">
        <f t="shared" si="0"/>
        <v>1200</v>
      </c>
      <c r="N17" s="37">
        <f t="shared" si="1"/>
        <v>0</v>
      </c>
      <c r="O17" s="34">
        <f t="shared" si="2"/>
        <v>0</v>
      </c>
      <c r="P17" s="37">
        <f t="shared" si="3"/>
        <v>0</v>
      </c>
      <c r="Q17" s="34">
        <f t="shared" si="4"/>
        <v>0</v>
      </c>
      <c r="R17" s="71"/>
      <c r="S17" s="55">
        <f t="shared" si="5"/>
        <v>0</v>
      </c>
      <c r="T17" s="55">
        <f t="shared" si="6"/>
        <v>1200</v>
      </c>
    </row>
    <row r="18" spans="3:20" ht="25.5">
      <c r="C18" t="s">
        <v>63</v>
      </c>
      <c r="D18" s="157" t="s">
        <v>29</v>
      </c>
      <c r="E18" s="44" t="s">
        <v>54</v>
      </c>
      <c r="F18" s="145" t="s">
        <v>499</v>
      </c>
      <c r="G18" s="12">
        <v>2000</v>
      </c>
      <c r="H18" s="19"/>
      <c r="I18" s="12"/>
      <c r="J18" s="10"/>
      <c r="K18" s="19"/>
      <c r="L18" s="141"/>
      <c r="M18" s="32">
        <f>IF(D18="Personnel",G18,0)</f>
        <v>0</v>
      </c>
      <c r="N18" s="37">
        <f>IF(D18="Hardware",G18,0)</f>
        <v>0</v>
      </c>
      <c r="O18" s="34">
        <f>IF(D18="software",G18,0)</f>
        <v>0</v>
      </c>
      <c r="P18" s="37">
        <f>IF(D18="contractual services",G18,0)</f>
        <v>0</v>
      </c>
      <c r="Q18" s="34">
        <f>IF(D18="Other NPS",G18,0)</f>
        <v>2000</v>
      </c>
      <c r="R18" s="71"/>
      <c r="S18" s="55">
        <f>IF(E18="yes",G18,0)</f>
        <v>0</v>
      </c>
      <c r="T18" s="55">
        <f>IF(E18="no",G18,0)</f>
        <v>2000</v>
      </c>
    </row>
    <row r="19" spans="6:20" ht="12.75">
      <c r="F19" s="21"/>
      <c r="G19" s="384"/>
      <c r="H19" s="385"/>
      <c r="I19" s="12"/>
      <c r="J19" s="10"/>
      <c r="K19" s="19"/>
      <c r="L19" s="141"/>
      <c r="M19" s="32">
        <f t="shared" si="0"/>
        <v>0</v>
      </c>
      <c r="N19" s="37">
        <f t="shared" si="1"/>
        <v>0</v>
      </c>
      <c r="O19" s="34">
        <f t="shared" si="2"/>
        <v>0</v>
      </c>
      <c r="P19" s="37">
        <f t="shared" si="3"/>
        <v>0</v>
      </c>
      <c r="Q19" s="34">
        <f t="shared" si="4"/>
        <v>0</v>
      </c>
      <c r="R19" s="71"/>
      <c r="S19" s="55">
        <f t="shared" si="5"/>
        <v>0</v>
      </c>
      <c r="T19" s="55">
        <f t="shared" si="6"/>
        <v>0</v>
      </c>
    </row>
    <row r="20" spans="2:20" ht="12.75">
      <c r="B20" t="s">
        <v>201</v>
      </c>
      <c r="F20" s="153" t="s">
        <v>203</v>
      </c>
      <c r="G20" s="12"/>
      <c r="H20" s="19"/>
      <c r="I20" s="12"/>
      <c r="J20" s="10"/>
      <c r="K20" s="19"/>
      <c r="L20" s="167"/>
      <c r="M20" s="32">
        <f t="shared" si="0"/>
        <v>0</v>
      </c>
      <c r="N20" s="37">
        <f t="shared" si="1"/>
        <v>0</v>
      </c>
      <c r="O20" s="34">
        <f t="shared" si="2"/>
        <v>0</v>
      </c>
      <c r="P20" s="37">
        <f t="shared" si="3"/>
        <v>0</v>
      </c>
      <c r="Q20" s="34">
        <f t="shared" si="4"/>
        <v>0</v>
      </c>
      <c r="R20" s="71"/>
      <c r="S20" s="55">
        <f t="shared" si="5"/>
        <v>0</v>
      </c>
      <c r="T20" s="55">
        <f t="shared" si="6"/>
        <v>0</v>
      </c>
    </row>
    <row r="21" spans="3:20" ht="12.75">
      <c r="C21" t="s">
        <v>63</v>
      </c>
      <c r="D21" s="157" t="s">
        <v>25</v>
      </c>
      <c r="E21" s="44" t="s">
        <v>147</v>
      </c>
      <c r="F21" s="145" t="s">
        <v>193</v>
      </c>
      <c r="G21" s="143">
        <v>1200</v>
      </c>
      <c r="H21" s="19">
        <v>4940</v>
      </c>
      <c r="I21" s="12"/>
      <c r="J21" s="10"/>
      <c r="K21" s="19"/>
      <c r="L21" s="141"/>
      <c r="M21" s="32">
        <f t="shared" si="0"/>
        <v>1200</v>
      </c>
      <c r="N21" s="37">
        <f t="shared" si="1"/>
        <v>0</v>
      </c>
      <c r="O21" s="34">
        <f t="shared" si="2"/>
        <v>0</v>
      </c>
      <c r="P21" s="37">
        <f t="shared" si="3"/>
        <v>0</v>
      </c>
      <c r="Q21" s="34">
        <f t="shared" si="4"/>
        <v>0</v>
      </c>
      <c r="R21" s="71"/>
      <c r="S21" s="55">
        <f t="shared" si="5"/>
        <v>0</v>
      </c>
      <c r="T21" s="55">
        <f t="shared" si="6"/>
        <v>1200</v>
      </c>
    </row>
    <row r="22" spans="3:20" ht="25.5">
      <c r="C22" t="s">
        <v>63</v>
      </c>
      <c r="D22" s="157" t="s">
        <v>25</v>
      </c>
      <c r="E22" s="44" t="s">
        <v>147</v>
      </c>
      <c r="F22" s="145" t="s">
        <v>194</v>
      </c>
      <c r="G22" s="143">
        <v>1400</v>
      </c>
      <c r="H22" s="148">
        <v>6000</v>
      </c>
      <c r="I22" s="12"/>
      <c r="J22" s="10"/>
      <c r="K22" s="19"/>
      <c r="L22" s="141"/>
      <c r="M22" s="32">
        <f t="shared" si="0"/>
        <v>1400</v>
      </c>
      <c r="N22" s="37">
        <f t="shared" si="1"/>
        <v>0</v>
      </c>
      <c r="O22" s="34">
        <f t="shared" si="2"/>
        <v>0</v>
      </c>
      <c r="P22" s="37">
        <f t="shared" si="3"/>
        <v>0</v>
      </c>
      <c r="Q22" s="34">
        <f t="shared" si="4"/>
        <v>0</v>
      </c>
      <c r="R22" s="71"/>
      <c r="S22" s="55">
        <f t="shared" si="5"/>
        <v>0</v>
      </c>
      <c r="T22" s="55">
        <f t="shared" si="6"/>
        <v>1400</v>
      </c>
    </row>
    <row r="23" spans="3:20" ht="25.5">
      <c r="C23" t="s">
        <v>63</v>
      </c>
      <c r="D23" s="157" t="s">
        <v>25</v>
      </c>
      <c r="E23" s="44" t="s">
        <v>147</v>
      </c>
      <c r="F23" s="145" t="s">
        <v>195</v>
      </c>
      <c r="G23" s="143">
        <v>800</v>
      </c>
      <c r="H23" s="19">
        <v>1860</v>
      </c>
      <c r="I23" s="12"/>
      <c r="J23" s="10"/>
      <c r="K23" s="19"/>
      <c r="L23" s="141"/>
      <c r="M23" s="32">
        <f t="shared" si="0"/>
        <v>800</v>
      </c>
      <c r="N23" s="37">
        <f t="shared" si="1"/>
        <v>0</v>
      </c>
      <c r="O23" s="34">
        <f t="shared" si="2"/>
        <v>0</v>
      </c>
      <c r="P23" s="37">
        <f t="shared" si="3"/>
        <v>0</v>
      </c>
      <c r="Q23" s="34">
        <f t="shared" si="4"/>
        <v>0</v>
      </c>
      <c r="R23" s="71"/>
      <c r="S23" s="55">
        <f t="shared" si="5"/>
        <v>0</v>
      </c>
      <c r="T23" s="55">
        <f t="shared" si="6"/>
        <v>800</v>
      </c>
    </row>
    <row r="24" spans="6:20" ht="12.75">
      <c r="F24" s="145"/>
      <c r="G24" s="12"/>
      <c r="H24" s="19"/>
      <c r="I24" s="12"/>
      <c r="J24" s="10"/>
      <c r="K24" s="19"/>
      <c r="L24" s="141"/>
      <c r="M24" s="32">
        <f t="shared" si="0"/>
        <v>0</v>
      </c>
      <c r="N24" s="37">
        <f t="shared" si="1"/>
        <v>0</v>
      </c>
      <c r="O24" s="34">
        <f t="shared" si="2"/>
        <v>0</v>
      </c>
      <c r="P24" s="37">
        <f t="shared" si="3"/>
        <v>0</v>
      </c>
      <c r="Q24" s="34">
        <f t="shared" si="4"/>
        <v>0</v>
      </c>
      <c r="R24" s="71"/>
      <c r="S24" s="55">
        <f t="shared" si="5"/>
        <v>0</v>
      </c>
      <c r="T24" s="55">
        <f t="shared" si="6"/>
        <v>0</v>
      </c>
    </row>
    <row r="25" spans="6:20" ht="12.75">
      <c r="F25" s="145"/>
      <c r="G25" s="12"/>
      <c r="H25" s="19"/>
      <c r="I25" s="12"/>
      <c r="J25" s="10"/>
      <c r="K25" s="19"/>
      <c r="L25" s="141"/>
      <c r="M25" s="32">
        <f t="shared" si="0"/>
        <v>0</v>
      </c>
      <c r="N25" s="37">
        <f t="shared" si="1"/>
        <v>0</v>
      </c>
      <c r="O25" s="34">
        <f t="shared" si="2"/>
        <v>0</v>
      </c>
      <c r="P25" s="37">
        <f t="shared" si="3"/>
        <v>0</v>
      </c>
      <c r="Q25" s="34">
        <f t="shared" si="4"/>
        <v>0</v>
      </c>
      <c r="R25" s="71"/>
      <c r="S25" s="55">
        <f t="shared" si="5"/>
        <v>0</v>
      </c>
      <c r="T25" s="55">
        <f t="shared" si="6"/>
        <v>0</v>
      </c>
    </row>
    <row r="26" spans="6:20" ht="12.75">
      <c r="F26" s="7" t="s">
        <v>196</v>
      </c>
      <c r="G26" s="12"/>
      <c r="H26" s="19"/>
      <c r="I26" s="12"/>
      <c r="J26" s="10"/>
      <c r="K26" s="19"/>
      <c r="L26" s="141"/>
      <c r="M26" s="32">
        <f t="shared" si="0"/>
        <v>0</v>
      </c>
      <c r="N26" s="37">
        <f t="shared" si="1"/>
        <v>0</v>
      </c>
      <c r="O26" s="34">
        <f t="shared" si="2"/>
        <v>0</v>
      </c>
      <c r="P26" s="37">
        <f t="shared" si="3"/>
        <v>0</v>
      </c>
      <c r="Q26" s="34">
        <f t="shared" si="4"/>
        <v>0</v>
      </c>
      <c r="R26" s="71"/>
      <c r="S26" s="55">
        <f t="shared" si="5"/>
        <v>0</v>
      </c>
      <c r="T26" s="55">
        <f t="shared" si="6"/>
        <v>0</v>
      </c>
    </row>
    <row r="27" spans="3:20" ht="12.75">
      <c r="C27" t="s">
        <v>63</v>
      </c>
      <c r="D27" s="157" t="s">
        <v>25</v>
      </c>
      <c r="E27" s="44" t="s">
        <v>147</v>
      </c>
      <c r="F27" t="s">
        <v>501</v>
      </c>
      <c r="G27" s="146">
        <v>4200</v>
      </c>
      <c r="H27" s="19">
        <v>3820</v>
      </c>
      <c r="I27" s="12"/>
      <c r="J27" s="10"/>
      <c r="K27" s="19"/>
      <c r="L27" s="141"/>
      <c r="M27" s="32">
        <f t="shared" si="0"/>
        <v>4200</v>
      </c>
      <c r="N27" s="37">
        <f t="shared" si="1"/>
        <v>0</v>
      </c>
      <c r="O27" s="34">
        <f t="shared" si="2"/>
        <v>0</v>
      </c>
      <c r="P27" s="37">
        <f t="shared" si="3"/>
        <v>0</v>
      </c>
      <c r="Q27" s="34">
        <f t="shared" si="4"/>
        <v>0</v>
      </c>
      <c r="R27" s="71"/>
      <c r="S27" s="55">
        <f t="shared" si="5"/>
        <v>0</v>
      </c>
      <c r="T27" s="55">
        <f t="shared" si="6"/>
        <v>4200</v>
      </c>
    </row>
    <row r="28" spans="3:20" ht="25.5">
      <c r="C28" t="s">
        <v>63</v>
      </c>
      <c r="D28" s="157" t="s">
        <v>25</v>
      </c>
      <c r="E28" s="44" t="s">
        <v>147</v>
      </c>
      <c r="F28" s="145" t="s">
        <v>469</v>
      </c>
      <c r="G28" s="146">
        <v>2000</v>
      </c>
      <c r="H28" s="19"/>
      <c r="I28" s="12"/>
      <c r="J28" s="10"/>
      <c r="K28" s="19"/>
      <c r="L28" s="141"/>
      <c r="M28" s="32">
        <f t="shared" si="0"/>
        <v>2000</v>
      </c>
      <c r="N28" s="37">
        <f t="shared" si="1"/>
        <v>0</v>
      </c>
      <c r="O28" s="34">
        <f t="shared" si="2"/>
        <v>0</v>
      </c>
      <c r="P28" s="37">
        <f t="shared" si="3"/>
        <v>0</v>
      </c>
      <c r="Q28" s="34">
        <f t="shared" si="4"/>
        <v>0</v>
      </c>
      <c r="R28" s="71"/>
      <c r="S28" s="55">
        <f t="shared" si="5"/>
        <v>0</v>
      </c>
      <c r="T28" s="55">
        <f t="shared" si="6"/>
        <v>2000</v>
      </c>
    </row>
    <row r="29" spans="3:20" ht="25.5" customHeight="1">
      <c r="C29" t="s">
        <v>63</v>
      </c>
      <c r="D29" s="157" t="s">
        <v>25</v>
      </c>
      <c r="E29" s="44" t="s">
        <v>147</v>
      </c>
      <c r="F29" t="s">
        <v>470</v>
      </c>
      <c r="G29" s="147">
        <v>1200</v>
      </c>
      <c r="H29" s="19"/>
      <c r="I29" s="12"/>
      <c r="J29" s="10"/>
      <c r="K29" s="19"/>
      <c r="L29" s="141"/>
      <c r="M29" s="32">
        <f t="shared" si="0"/>
        <v>1200</v>
      </c>
      <c r="N29" s="37">
        <f t="shared" si="1"/>
        <v>0</v>
      </c>
      <c r="O29" s="34">
        <f t="shared" si="2"/>
        <v>0</v>
      </c>
      <c r="P29" s="37">
        <f t="shared" si="3"/>
        <v>0</v>
      </c>
      <c r="Q29" s="34">
        <f t="shared" si="4"/>
        <v>0</v>
      </c>
      <c r="R29" s="71"/>
      <c r="S29" s="55">
        <f t="shared" si="5"/>
        <v>0</v>
      </c>
      <c r="T29" s="55">
        <f t="shared" si="6"/>
        <v>1200</v>
      </c>
    </row>
    <row r="30" spans="3:20" ht="12.75">
      <c r="C30" t="s">
        <v>63</v>
      </c>
      <c r="D30" s="157" t="s">
        <v>25</v>
      </c>
      <c r="E30" s="44" t="s">
        <v>147</v>
      </c>
      <c r="F30" s="145" t="s">
        <v>461</v>
      </c>
      <c r="G30" s="146">
        <v>500</v>
      </c>
      <c r="H30" s="19"/>
      <c r="I30" s="12"/>
      <c r="J30" s="10"/>
      <c r="K30" s="19"/>
      <c r="L30" s="141"/>
      <c r="M30" s="32">
        <f t="shared" si="0"/>
        <v>500</v>
      </c>
      <c r="N30" s="37">
        <f t="shared" si="1"/>
        <v>0</v>
      </c>
      <c r="O30" s="34">
        <f t="shared" si="2"/>
        <v>0</v>
      </c>
      <c r="P30" s="37">
        <f t="shared" si="3"/>
        <v>0</v>
      </c>
      <c r="Q30" s="34">
        <f t="shared" si="4"/>
        <v>0</v>
      </c>
      <c r="R30" s="71"/>
      <c r="S30" s="55">
        <f t="shared" si="5"/>
        <v>0</v>
      </c>
      <c r="T30" s="55">
        <f t="shared" si="6"/>
        <v>500</v>
      </c>
    </row>
    <row r="31" spans="3:20" ht="12.75">
      <c r="C31" s="149" t="s">
        <v>63</v>
      </c>
      <c r="D31" s="175" t="s">
        <v>28</v>
      </c>
      <c r="E31" s="150" t="s">
        <v>147</v>
      </c>
      <c r="F31" s="149" t="s">
        <v>197</v>
      </c>
      <c r="G31" s="151">
        <v>6860</v>
      </c>
      <c r="H31" s="149">
        <v>6000</v>
      </c>
      <c r="I31" s="12"/>
      <c r="J31" s="10"/>
      <c r="K31" s="19"/>
      <c r="L31" s="141"/>
      <c r="M31" s="32">
        <f t="shared" si="0"/>
        <v>0</v>
      </c>
      <c r="N31" s="37">
        <f t="shared" si="1"/>
        <v>0</v>
      </c>
      <c r="O31" s="34">
        <f t="shared" si="2"/>
        <v>0</v>
      </c>
      <c r="P31" s="37">
        <f t="shared" si="3"/>
        <v>6860</v>
      </c>
      <c r="Q31" s="34">
        <f t="shared" si="4"/>
        <v>0</v>
      </c>
      <c r="R31" s="71"/>
      <c r="S31" s="55">
        <f t="shared" si="5"/>
        <v>0</v>
      </c>
      <c r="T31" s="55">
        <f t="shared" si="6"/>
        <v>6860</v>
      </c>
    </row>
    <row r="32" spans="3:20" ht="12.75">
      <c r="C32" t="s">
        <v>63</v>
      </c>
      <c r="D32" s="157" t="s">
        <v>25</v>
      </c>
      <c r="E32" s="44" t="s">
        <v>147</v>
      </c>
      <c r="F32" t="s">
        <v>198</v>
      </c>
      <c r="G32" s="12"/>
      <c r="H32" s="152">
        <v>3600</v>
      </c>
      <c r="I32" s="12"/>
      <c r="J32" s="10"/>
      <c r="K32" s="19"/>
      <c r="L32" s="141"/>
      <c r="M32" s="32">
        <f t="shared" si="0"/>
        <v>0</v>
      </c>
      <c r="N32" s="37">
        <f t="shared" si="1"/>
        <v>0</v>
      </c>
      <c r="O32" s="34">
        <f t="shared" si="2"/>
        <v>0</v>
      </c>
      <c r="P32" s="37">
        <f t="shared" si="3"/>
        <v>0</v>
      </c>
      <c r="Q32" s="34">
        <f t="shared" si="4"/>
        <v>0</v>
      </c>
      <c r="R32" s="71"/>
      <c r="S32" s="55">
        <f t="shared" si="5"/>
        <v>0</v>
      </c>
      <c r="T32" s="55">
        <f t="shared" si="6"/>
        <v>0</v>
      </c>
    </row>
    <row r="33" spans="3:20" ht="12.75">
      <c r="C33" t="s">
        <v>63</v>
      </c>
      <c r="D33" s="157" t="s">
        <v>25</v>
      </c>
      <c r="E33" s="44" t="s">
        <v>147</v>
      </c>
      <c r="F33" t="s">
        <v>199</v>
      </c>
      <c r="G33" s="12"/>
      <c r="H33" s="19">
        <v>3850</v>
      </c>
      <c r="I33" s="12"/>
      <c r="J33" s="10"/>
      <c r="K33" s="19"/>
      <c r="L33" s="141"/>
      <c r="M33" s="32">
        <f t="shared" si="0"/>
        <v>0</v>
      </c>
      <c r="N33" s="37">
        <f t="shared" si="1"/>
        <v>0</v>
      </c>
      <c r="O33" s="34">
        <f t="shared" si="2"/>
        <v>0</v>
      </c>
      <c r="P33" s="37">
        <f t="shared" si="3"/>
        <v>0</v>
      </c>
      <c r="Q33" s="34">
        <f t="shared" si="4"/>
        <v>0</v>
      </c>
      <c r="R33" s="71"/>
      <c r="S33" s="55">
        <f t="shared" si="5"/>
        <v>0</v>
      </c>
      <c r="T33" s="55">
        <f t="shared" si="6"/>
        <v>0</v>
      </c>
    </row>
    <row r="34" spans="6:20" ht="12.75">
      <c r="F34" s="145"/>
      <c r="G34" s="12"/>
      <c r="H34" s="19"/>
      <c r="I34" s="12"/>
      <c r="J34" s="10"/>
      <c r="K34" s="19"/>
      <c r="L34" s="141"/>
      <c r="M34" s="32">
        <f t="shared" si="0"/>
        <v>0</v>
      </c>
      <c r="N34" s="37">
        <f t="shared" si="1"/>
        <v>0</v>
      </c>
      <c r="O34" s="34">
        <f t="shared" si="2"/>
        <v>0</v>
      </c>
      <c r="P34" s="37">
        <f t="shared" si="3"/>
        <v>0</v>
      </c>
      <c r="Q34" s="34">
        <f t="shared" si="4"/>
        <v>0</v>
      </c>
      <c r="R34" s="71"/>
      <c r="S34" s="55">
        <f t="shared" si="5"/>
        <v>0</v>
      </c>
      <c r="T34" s="55">
        <f t="shared" si="6"/>
        <v>0</v>
      </c>
    </row>
    <row r="35" spans="6:20" ht="12.75">
      <c r="F35" s="145"/>
      <c r="G35" s="12"/>
      <c r="H35" s="19"/>
      <c r="I35" s="12"/>
      <c r="J35" s="10"/>
      <c r="K35" s="19"/>
      <c r="L35" s="141"/>
      <c r="M35" s="32">
        <f t="shared" si="0"/>
        <v>0</v>
      </c>
      <c r="N35" s="37">
        <f t="shared" si="1"/>
        <v>0</v>
      </c>
      <c r="O35" s="34">
        <f t="shared" si="2"/>
        <v>0</v>
      </c>
      <c r="P35" s="37">
        <f t="shared" si="3"/>
        <v>0</v>
      </c>
      <c r="Q35" s="34">
        <f t="shared" si="4"/>
        <v>0</v>
      </c>
      <c r="R35" s="71"/>
      <c r="S35" s="55">
        <f t="shared" si="5"/>
        <v>0</v>
      </c>
      <c r="T35" s="55">
        <f t="shared" si="6"/>
        <v>0</v>
      </c>
    </row>
    <row r="36" spans="2:20" ht="12.75">
      <c r="B36" t="s">
        <v>204</v>
      </c>
      <c r="F36" s="153" t="s">
        <v>205</v>
      </c>
      <c r="G36" s="12"/>
      <c r="H36" s="19"/>
      <c r="I36" s="12"/>
      <c r="J36" s="10"/>
      <c r="K36" s="19"/>
      <c r="L36" s="141"/>
      <c r="M36" s="32">
        <f t="shared" si="0"/>
        <v>0</v>
      </c>
      <c r="N36" s="37">
        <f t="shared" si="1"/>
        <v>0</v>
      </c>
      <c r="O36" s="34">
        <f t="shared" si="2"/>
        <v>0</v>
      </c>
      <c r="P36" s="37">
        <f t="shared" si="3"/>
        <v>0</v>
      </c>
      <c r="Q36" s="34">
        <f t="shared" si="4"/>
        <v>0</v>
      </c>
      <c r="R36" s="71"/>
      <c r="S36" s="55">
        <f t="shared" si="5"/>
        <v>0</v>
      </c>
      <c r="T36" s="55">
        <f t="shared" si="6"/>
        <v>0</v>
      </c>
    </row>
    <row r="37" spans="3:20" ht="12.75">
      <c r="C37" t="s">
        <v>63</v>
      </c>
      <c r="D37" s="157" t="s">
        <v>25</v>
      </c>
      <c r="E37" s="44" t="s">
        <v>147</v>
      </c>
      <c r="F37" s="145" t="s">
        <v>206</v>
      </c>
      <c r="G37" s="154">
        <v>6400</v>
      </c>
      <c r="H37" s="12"/>
      <c r="I37" s="12"/>
      <c r="J37" s="10"/>
      <c r="K37" s="19"/>
      <c r="L37" s="141"/>
      <c r="M37" s="32">
        <f t="shared" si="0"/>
        <v>6400</v>
      </c>
      <c r="N37" s="37">
        <f t="shared" si="1"/>
        <v>0</v>
      </c>
      <c r="O37" s="34">
        <f t="shared" si="2"/>
        <v>0</v>
      </c>
      <c r="P37" s="37">
        <f t="shared" si="3"/>
        <v>0</v>
      </c>
      <c r="Q37" s="34">
        <f t="shared" si="4"/>
        <v>0</v>
      </c>
      <c r="R37" s="71"/>
      <c r="S37" s="55">
        <f t="shared" si="5"/>
        <v>0</v>
      </c>
      <c r="T37" s="55">
        <f t="shared" si="6"/>
        <v>6400</v>
      </c>
    </row>
    <row r="38" spans="3:20" ht="12.75">
      <c r="C38" t="s">
        <v>63</v>
      </c>
      <c r="D38" s="157" t="s">
        <v>25</v>
      </c>
      <c r="E38" s="44" t="s">
        <v>147</v>
      </c>
      <c r="F38" s="145" t="s">
        <v>207</v>
      </c>
      <c r="G38" s="19"/>
      <c r="H38" s="12">
        <v>1860</v>
      </c>
      <c r="I38" s="12"/>
      <c r="J38" s="10"/>
      <c r="K38" s="19"/>
      <c r="L38" s="141"/>
      <c r="M38" s="32">
        <f t="shared" si="0"/>
        <v>0</v>
      </c>
      <c r="N38" s="37">
        <f t="shared" si="1"/>
        <v>0</v>
      </c>
      <c r="O38" s="34">
        <f t="shared" si="2"/>
        <v>0</v>
      </c>
      <c r="P38" s="37">
        <f t="shared" si="3"/>
        <v>0</v>
      </c>
      <c r="Q38" s="34">
        <f t="shared" si="4"/>
        <v>0</v>
      </c>
      <c r="R38" s="71"/>
      <c r="S38" s="55">
        <f t="shared" si="5"/>
        <v>0</v>
      </c>
      <c r="T38" s="55">
        <f t="shared" si="6"/>
        <v>0</v>
      </c>
    </row>
    <row r="39" spans="3:20" ht="25.5">
      <c r="C39" t="s">
        <v>63</v>
      </c>
      <c r="D39" s="157" t="s">
        <v>25</v>
      </c>
      <c r="E39" s="44" t="s">
        <v>147</v>
      </c>
      <c r="F39" s="145" t="s">
        <v>208</v>
      </c>
      <c r="G39" s="19"/>
      <c r="H39" s="12">
        <v>800</v>
      </c>
      <c r="I39" s="12"/>
      <c r="J39" s="10"/>
      <c r="K39" s="19"/>
      <c r="L39" s="141"/>
      <c r="M39" s="32">
        <f t="shared" si="0"/>
        <v>0</v>
      </c>
      <c r="N39" s="37">
        <f t="shared" si="1"/>
        <v>0</v>
      </c>
      <c r="O39" s="34">
        <f t="shared" si="2"/>
        <v>0</v>
      </c>
      <c r="P39" s="37">
        <f t="shared" si="3"/>
        <v>0</v>
      </c>
      <c r="Q39" s="34">
        <f t="shared" si="4"/>
        <v>0</v>
      </c>
      <c r="R39" s="71"/>
      <c r="S39" s="55">
        <f t="shared" si="5"/>
        <v>0</v>
      </c>
      <c r="T39" s="55">
        <f t="shared" si="6"/>
        <v>0</v>
      </c>
    </row>
    <row r="40" spans="3:20" ht="12.75">
      <c r="C40" t="s">
        <v>63</v>
      </c>
      <c r="D40" s="157" t="s">
        <v>25</v>
      </c>
      <c r="E40" s="44" t="s">
        <v>147</v>
      </c>
      <c r="F40" s="145" t="s">
        <v>209</v>
      </c>
      <c r="G40" s="154">
        <v>500</v>
      </c>
      <c r="H40" s="12"/>
      <c r="I40" s="12"/>
      <c r="J40" s="10"/>
      <c r="K40" s="19"/>
      <c r="L40" s="141"/>
      <c r="M40" s="32">
        <f t="shared" si="0"/>
        <v>500</v>
      </c>
      <c r="N40" s="37">
        <f t="shared" si="1"/>
        <v>0</v>
      </c>
      <c r="O40" s="34">
        <f t="shared" si="2"/>
        <v>0</v>
      </c>
      <c r="P40" s="37">
        <f t="shared" si="3"/>
        <v>0</v>
      </c>
      <c r="Q40" s="34">
        <f t="shared" si="4"/>
        <v>0</v>
      </c>
      <c r="R40" s="71"/>
      <c r="S40" s="55">
        <f t="shared" si="5"/>
        <v>0</v>
      </c>
      <c r="T40" s="55">
        <f t="shared" si="6"/>
        <v>500</v>
      </c>
    </row>
    <row r="41" spans="6:20" ht="12.75">
      <c r="F41" s="145"/>
      <c r="G41" s="19"/>
      <c r="H41" s="12"/>
      <c r="I41" s="12"/>
      <c r="J41" s="10"/>
      <c r="K41" s="19"/>
      <c r="L41" s="141"/>
      <c r="M41" s="32">
        <f t="shared" si="0"/>
        <v>0</v>
      </c>
      <c r="N41" s="37">
        <f t="shared" si="1"/>
        <v>0</v>
      </c>
      <c r="O41" s="34">
        <f t="shared" si="2"/>
        <v>0</v>
      </c>
      <c r="P41" s="37">
        <f t="shared" si="3"/>
        <v>0</v>
      </c>
      <c r="Q41" s="34">
        <f t="shared" si="4"/>
        <v>0</v>
      </c>
      <c r="R41" s="71"/>
      <c r="S41" s="55">
        <f t="shared" si="5"/>
        <v>0</v>
      </c>
      <c r="T41" s="55">
        <f t="shared" si="6"/>
        <v>0</v>
      </c>
    </row>
    <row r="42" spans="2:20" ht="12.75">
      <c r="B42" t="s">
        <v>204</v>
      </c>
      <c r="F42" s="153" t="s">
        <v>210</v>
      </c>
      <c r="G42" s="19"/>
      <c r="H42" s="12"/>
      <c r="I42" s="12"/>
      <c r="J42" s="10"/>
      <c r="K42" s="19"/>
      <c r="L42" s="141"/>
      <c r="M42" s="32">
        <f t="shared" si="0"/>
        <v>0</v>
      </c>
      <c r="N42" s="37">
        <f t="shared" si="1"/>
        <v>0</v>
      </c>
      <c r="O42" s="34">
        <f t="shared" si="2"/>
        <v>0</v>
      </c>
      <c r="P42" s="37">
        <f t="shared" si="3"/>
        <v>0</v>
      </c>
      <c r="Q42" s="34">
        <f t="shared" si="4"/>
        <v>0</v>
      </c>
      <c r="R42" s="71"/>
      <c r="S42" s="55">
        <f t="shared" si="5"/>
        <v>0</v>
      </c>
      <c r="T42" s="55">
        <f t="shared" si="6"/>
        <v>0</v>
      </c>
    </row>
    <row r="43" spans="3:20" ht="12.75">
      <c r="C43" t="s">
        <v>63</v>
      </c>
      <c r="D43" s="157" t="s">
        <v>25</v>
      </c>
      <c r="E43" s="44" t="s">
        <v>147</v>
      </c>
      <c r="F43" s="145" t="s">
        <v>206</v>
      </c>
      <c r="G43" s="154">
        <v>8400</v>
      </c>
      <c r="H43" s="12"/>
      <c r="I43" s="12"/>
      <c r="J43" s="10"/>
      <c r="K43" s="19"/>
      <c r="L43" s="141"/>
      <c r="M43" s="32">
        <f t="shared" si="0"/>
        <v>8400</v>
      </c>
      <c r="N43" s="37">
        <f t="shared" si="1"/>
        <v>0</v>
      </c>
      <c r="O43" s="34">
        <f t="shared" si="2"/>
        <v>0</v>
      </c>
      <c r="P43" s="37">
        <f t="shared" si="3"/>
        <v>0</v>
      </c>
      <c r="Q43" s="34">
        <f t="shared" si="4"/>
        <v>0</v>
      </c>
      <c r="R43" s="71"/>
      <c r="S43" s="55">
        <f t="shared" si="5"/>
        <v>0</v>
      </c>
      <c r="T43" s="55">
        <f t="shared" si="6"/>
        <v>8400</v>
      </c>
    </row>
    <row r="44" spans="3:20" ht="12.75">
      <c r="C44" t="s">
        <v>63</v>
      </c>
      <c r="D44" s="157" t="s">
        <v>25</v>
      </c>
      <c r="E44" s="44" t="s">
        <v>147</v>
      </c>
      <c r="F44" s="145" t="s">
        <v>207</v>
      </c>
      <c r="G44" s="19"/>
      <c r="H44" s="12">
        <v>1860</v>
      </c>
      <c r="I44" s="12"/>
      <c r="J44" s="10"/>
      <c r="K44" s="19"/>
      <c r="L44" s="141"/>
      <c r="M44" s="32">
        <f t="shared" si="0"/>
        <v>0</v>
      </c>
      <c r="N44" s="37">
        <f t="shared" si="1"/>
        <v>0</v>
      </c>
      <c r="O44" s="34">
        <f t="shared" si="2"/>
        <v>0</v>
      </c>
      <c r="P44" s="37">
        <f t="shared" si="3"/>
        <v>0</v>
      </c>
      <c r="Q44" s="34">
        <f t="shared" si="4"/>
        <v>0</v>
      </c>
      <c r="R44" s="71"/>
      <c r="S44" s="55">
        <f t="shared" si="5"/>
        <v>0</v>
      </c>
      <c r="T44" s="55">
        <f t="shared" si="6"/>
        <v>0</v>
      </c>
    </row>
    <row r="45" spans="3:20" ht="25.5">
      <c r="C45" t="s">
        <v>63</v>
      </c>
      <c r="D45" s="157" t="s">
        <v>25</v>
      </c>
      <c r="E45" s="44" t="s">
        <v>147</v>
      </c>
      <c r="F45" s="145" t="s">
        <v>208</v>
      </c>
      <c r="G45" s="19"/>
      <c r="H45" s="12">
        <v>800</v>
      </c>
      <c r="I45" s="12"/>
      <c r="J45" s="10"/>
      <c r="K45" s="19"/>
      <c r="L45" s="141"/>
      <c r="M45" s="32">
        <f t="shared" si="0"/>
        <v>0</v>
      </c>
      <c r="N45" s="37">
        <f t="shared" si="1"/>
        <v>0</v>
      </c>
      <c r="O45" s="34">
        <f t="shared" si="2"/>
        <v>0</v>
      </c>
      <c r="P45" s="37">
        <f t="shared" si="3"/>
        <v>0</v>
      </c>
      <c r="Q45" s="34">
        <f t="shared" si="4"/>
        <v>0</v>
      </c>
      <c r="R45" s="71"/>
      <c r="S45" s="55">
        <f t="shared" si="5"/>
        <v>0</v>
      </c>
      <c r="T45" s="55">
        <f t="shared" si="6"/>
        <v>0</v>
      </c>
    </row>
    <row r="46" spans="3:20" ht="12.75">
      <c r="C46" t="s">
        <v>63</v>
      </c>
      <c r="D46" s="157" t="s">
        <v>25</v>
      </c>
      <c r="E46" s="44" t="s">
        <v>147</v>
      </c>
      <c r="F46" s="145" t="s">
        <v>209</v>
      </c>
      <c r="G46" s="154">
        <v>500</v>
      </c>
      <c r="H46" s="12"/>
      <c r="I46" s="12"/>
      <c r="J46" s="10"/>
      <c r="K46" s="19"/>
      <c r="L46" s="141"/>
      <c r="M46" s="32">
        <f t="shared" si="0"/>
        <v>500</v>
      </c>
      <c r="N46" s="37">
        <f t="shared" si="1"/>
        <v>0</v>
      </c>
      <c r="O46" s="34">
        <f t="shared" si="2"/>
        <v>0</v>
      </c>
      <c r="P46" s="37">
        <f t="shared" si="3"/>
        <v>0</v>
      </c>
      <c r="Q46" s="34">
        <f t="shared" si="4"/>
        <v>0</v>
      </c>
      <c r="R46" s="71"/>
      <c r="S46" s="55">
        <f t="shared" si="5"/>
        <v>0</v>
      </c>
      <c r="T46" s="55">
        <f t="shared" si="6"/>
        <v>500</v>
      </c>
    </row>
    <row r="47" spans="6:20" ht="12.75">
      <c r="F47" s="145"/>
      <c r="G47" s="12"/>
      <c r="H47" s="19"/>
      <c r="I47" s="12"/>
      <c r="J47" s="10"/>
      <c r="K47" s="19"/>
      <c r="L47" s="141"/>
      <c r="M47" s="32">
        <f t="shared" si="0"/>
        <v>0</v>
      </c>
      <c r="N47" s="37">
        <f t="shared" si="1"/>
        <v>0</v>
      </c>
      <c r="O47" s="34">
        <f t="shared" si="2"/>
        <v>0</v>
      </c>
      <c r="P47" s="37">
        <f t="shared" si="3"/>
        <v>0</v>
      </c>
      <c r="Q47" s="34">
        <f t="shared" si="4"/>
        <v>0</v>
      </c>
      <c r="R47" s="71"/>
      <c r="S47" s="55">
        <f t="shared" si="5"/>
        <v>0</v>
      </c>
      <c r="T47" s="55">
        <f t="shared" si="6"/>
        <v>0</v>
      </c>
    </row>
    <row r="48" spans="6:20" ht="12.75">
      <c r="F48" s="145"/>
      <c r="G48" s="12"/>
      <c r="H48" s="137"/>
      <c r="I48" s="12"/>
      <c r="J48" s="10"/>
      <c r="K48" s="19"/>
      <c r="L48" s="141"/>
      <c r="M48" s="32">
        <f t="shared" si="0"/>
        <v>0</v>
      </c>
      <c r="N48" s="37">
        <f t="shared" si="1"/>
        <v>0</v>
      </c>
      <c r="O48" s="34">
        <f t="shared" si="2"/>
        <v>0</v>
      </c>
      <c r="P48" s="37">
        <f t="shared" si="3"/>
        <v>0</v>
      </c>
      <c r="Q48" s="34">
        <f t="shared" si="4"/>
        <v>0</v>
      </c>
      <c r="R48" s="71"/>
      <c r="S48" s="55">
        <f t="shared" si="5"/>
        <v>0</v>
      </c>
      <c r="T48" s="55">
        <f t="shared" si="6"/>
        <v>0</v>
      </c>
    </row>
    <row r="49" spans="2:20" ht="25.5">
      <c r="B49" t="s">
        <v>201</v>
      </c>
      <c r="F49" s="153" t="s">
        <v>211</v>
      </c>
      <c r="G49" s="12"/>
      <c r="H49" s="19"/>
      <c r="I49" s="12"/>
      <c r="J49" s="10"/>
      <c r="K49" s="19"/>
      <c r="L49" s="141"/>
      <c r="M49" s="32">
        <f t="shared" si="0"/>
        <v>0</v>
      </c>
      <c r="N49" s="37">
        <f t="shared" si="1"/>
        <v>0</v>
      </c>
      <c r="O49" s="34">
        <f t="shared" si="2"/>
        <v>0</v>
      </c>
      <c r="P49" s="37">
        <f t="shared" si="3"/>
        <v>0</v>
      </c>
      <c r="Q49" s="34">
        <f t="shared" si="4"/>
        <v>0</v>
      </c>
      <c r="R49" s="71"/>
      <c r="S49" s="55">
        <f t="shared" si="5"/>
        <v>0</v>
      </c>
      <c r="T49" s="55">
        <f t="shared" si="6"/>
        <v>0</v>
      </c>
    </row>
    <row r="50" spans="3:20" ht="12.75">
      <c r="C50" t="s">
        <v>63</v>
      </c>
      <c r="D50" s="157" t="s">
        <v>25</v>
      </c>
      <c r="E50" s="44" t="s">
        <v>147</v>
      </c>
      <c r="F50" s="145" t="s">
        <v>212</v>
      </c>
      <c r="G50" s="19"/>
      <c r="H50" s="12">
        <v>200</v>
      </c>
      <c r="I50" s="12"/>
      <c r="J50" s="10"/>
      <c r="K50" s="19"/>
      <c r="L50" s="141"/>
      <c r="M50" s="32">
        <f t="shared" si="0"/>
        <v>0</v>
      </c>
      <c r="N50" s="37">
        <f t="shared" si="1"/>
        <v>0</v>
      </c>
      <c r="O50" s="34">
        <f t="shared" si="2"/>
        <v>0</v>
      </c>
      <c r="P50" s="37">
        <f t="shared" si="3"/>
        <v>0</v>
      </c>
      <c r="Q50" s="34">
        <f t="shared" si="4"/>
        <v>0</v>
      </c>
      <c r="R50" s="71"/>
      <c r="S50" s="55">
        <f t="shared" si="5"/>
        <v>0</v>
      </c>
      <c r="T50" s="55">
        <f t="shared" si="6"/>
        <v>0</v>
      </c>
    </row>
    <row r="51" spans="3:20" ht="12.75">
      <c r="C51" t="s">
        <v>63</v>
      </c>
      <c r="D51" s="157" t="s">
        <v>25</v>
      </c>
      <c r="E51" s="44" t="s">
        <v>147</v>
      </c>
      <c r="F51" s="145" t="s">
        <v>213</v>
      </c>
      <c r="G51" s="143">
        <v>8400</v>
      </c>
      <c r="H51" s="10">
        <v>2860</v>
      </c>
      <c r="I51" s="12"/>
      <c r="J51" s="10"/>
      <c r="K51" s="19"/>
      <c r="L51" s="141"/>
      <c r="M51" s="32">
        <f t="shared" si="0"/>
        <v>8400</v>
      </c>
      <c r="N51" s="37">
        <f t="shared" si="1"/>
        <v>0</v>
      </c>
      <c r="O51" s="34">
        <f t="shared" si="2"/>
        <v>0</v>
      </c>
      <c r="P51" s="37">
        <f t="shared" si="3"/>
        <v>0</v>
      </c>
      <c r="Q51" s="34">
        <f t="shared" si="4"/>
        <v>0</v>
      </c>
      <c r="R51" s="71"/>
      <c r="S51" s="55">
        <f t="shared" si="5"/>
        <v>0</v>
      </c>
      <c r="T51" s="55">
        <f t="shared" si="6"/>
        <v>8400</v>
      </c>
    </row>
    <row r="52" spans="3:20" ht="12.75">
      <c r="C52" t="s">
        <v>63</v>
      </c>
      <c r="D52" s="157" t="s">
        <v>25</v>
      </c>
      <c r="E52" s="44" t="s">
        <v>147</v>
      </c>
      <c r="F52" s="145" t="s">
        <v>207</v>
      </c>
      <c r="G52" s="19"/>
      <c r="H52" s="12">
        <v>1860</v>
      </c>
      <c r="I52" s="12"/>
      <c r="J52" s="10"/>
      <c r="K52" s="19"/>
      <c r="L52" s="141"/>
      <c r="M52" s="32">
        <f t="shared" si="0"/>
        <v>0</v>
      </c>
      <c r="N52" s="37">
        <f t="shared" si="1"/>
        <v>0</v>
      </c>
      <c r="O52" s="34">
        <f t="shared" si="2"/>
        <v>0</v>
      </c>
      <c r="P52" s="37">
        <f t="shared" si="3"/>
        <v>0</v>
      </c>
      <c r="Q52" s="34">
        <f t="shared" si="4"/>
        <v>0</v>
      </c>
      <c r="R52" s="71"/>
      <c r="S52" s="55">
        <f t="shared" si="5"/>
        <v>0</v>
      </c>
      <c r="T52" s="55">
        <f t="shared" si="6"/>
        <v>0</v>
      </c>
    </row>
    <row r="53" spans="3:20" ht="25.5">
      <c r="C53" t="s">
        <v>63</v>
      </c>
      <c r="D53" s="157" t="s">
        <v>25</v>
      </c>
      <c r="E53" s="44" t="s">
        <v>147</v>
      </c>
      <c r="F53" s="145" t="s">
        <v>208</v>
      </c>
      <c r="G53" s="19"/>
      <c r="H53" s="12">
        <v>800</v>
      </c>
      <c r="I53" s="12"/>
      <c r="J53" s="10"/>
      <c r="K53" s="19"/>
      <c r="L53" s="141"/>
      <c r="M53" s="32">
        <f t="shared" si="0"/>
        <v>0</v>
      </c>
      <c r="N53" s="37">
        <f t="shared" si="1"/>
        <v>0</v>
      </c>
      <c r="O53" s="34">
        <f t="shared" si="2"/>
        <v>0</v>
      </c>
      <c r="P53" s="37">
        <f t="shared" si="3"/>
        <v>0</v>
      </c>
      <c r="Q53" s="34">
        <f t="shared" si="4"/>
        <v>0</v>
      </c>
      <c r="R53" s="71"/>
      <c r="S53" s="55">
        <f t="shared" si="5"/>
        <v>0</v>
      </c>
      <c r="T53" s="55">
        <f t="shared" si="6"/>
        <v>0</v>
      </c>
    </row>
    <row r="54" spans="3:20" ht="12.75">
      <c r="C54" t="s">
        <v>63</v>
      </c>
      <c r="D54" s="157" t="s">
        <v>25</v>
      </c>
      <c r="E54" s="44" t="s">
        <v>147</v>
      </c>
      <c r="F54" s="145" t="s">
        <v>209</v>
      </c>
      <c r="G54" s="154">
        <v>500</v>
      </c>
      <c r="H54" s="12"/>
      <c r="I54" s="12"/>
      <c r="J54" s="10"/>
      <c r="K54" s="19"/>
      <c r="L54" s="141"/>
      <c r="M54" s="32">
        <f t="shared" si="0"/>
        <v>500</v>
      </c>
      <c r="N54" s="37">
        <f t="shared" si="1"/>
        <v>0</v>
      </c>
      <c r="O54" s="34">
        <f t="shared" si="2"/>
        <v>0</v>
      </c>
      <c r="P54" s="37">
        <f t="shared" si="3"/>
        <v>0</v>
      </c>
      <c r="Q54" s="34">
        <f t="shared" si="4"/>
        <v>0</v>
      </c>
      <c r="R54" s="71"/>
      <c r="S54" s="55">
        <f t="shared" si="5"/>
        <v>0</v>
      </c>
      <c r="T54" s="55">
        <f t="shared" si="6"/>
        <v>500</v>
      </c>
    </row>
    <row r="55" spans="2:20" ht="25.5">
      <c r="B55" s="149"/>
      <c r="C55" s="149" t="s">
        <v>63</v>
      </c>
      <c r="D55" s="175" t="s">
        <v>28</v>
      </c>
      <c r="E55" s="150" t="s">
        <v>147</v>
      </c>
      <c r="F55" s="155" t="s">
        <v>215</v>
      </c>
      <c r="G55" s="151">
        <v>6860</v>
      </c>
      <c r="I55" s="12"/>
      <c r="J55" s="10"/>
      <c r="K55" s="19"/>
      <c r="L55" s="141"/>
      <c r="M55" s="32">
        <f t="shared" si="0"/>
        <v>0</v>
      </c>
      <c r="N55" s="37">
        <f t="shared" si="1"/>
        <v>0</v>
      </c>
      <c r="O55" s="34">
        <f t="shared" si="2"/>
        <v>0</v>
      </c>
      <c r="P55" s="37">
        <f t="shared" si="3"/>
        <v>6860</v>
      </c>
      <c r="Q55" s="34">
        <f t="shared" si="4"/>
        <v>0</v>
      </c>
      <c r="R55" s="71"/>
      <c r="S55" s="55">
        <f t="shared" si="5"/>
        <v>0</v>
      </c>
      <c r="T55" s="55">
        <f t="shared" si="6"/>
        <v>6860</v>
      </c>
    </row>
    <row r="56" spans="3:20" s="35" customFormat="1" ht="15" customHeight="1">
      <c r="C56" t="s">
        <v>63</v>
      </c>
      <c r="D56" s="157" t="s">
        <v>25</v>
      </c>
      <c r="E56" s="209" t="s">
        <v>54</v>
      </c>
      <c r="F56" s="35" t="s">
        <v>467</v>
      </c>
      <c r="G56" s="143">
        <v>1400</v>
      </c>
      <c r="H56" s="269">
        <v>800</v>
      </c>
      <c r="I56" s="140"/>
      <c r="J56" s="138"/>
      <c r="K56" s="141"/>
      <c r="L56" s="141"/>
      <c r="M56" s="32">
        <f t="shared" si="0"/>
        <v>1400</v>
      </c>
      <c r="N56" s="37">
        <f t="shared" si="1"/>
        <v>0</v>
      </c>
      <c r="O56" s="34">
        <f t="shared" si="2"/>
        <v>0</v>
      </c>
      <c r="P56" s="37">
        <f t="shared" si="3"/>
        <v>0</v>
      </c>
      <c r="Q56" s="34">
        <f t="shared" si="4"/>
        <v>0</v>
      </c>
      <c r="R56" s="71"/>
      <c r="S56" s="55">
        <f t="shared" si="5"/>
        <v>0</v>
      </c>
      <c r="T56" s="55">
        <f t="shared" si="6"/>
        <v>1400</v>
      </c>
    </row>
    <row r="57" spans="3:20" s="35" customFormat="1" ht="12.75">
      <c r="C57" s="35" t="s">
        <v>63</v>
      </c>
      <c r="D57" s="208" t="s">
        <v>25</v>
      </c>
      <c r="E57" s="209" t="s">
        <v>147</v>
      </c>
      <c r="F57" s="35" t="s">
        <v>468</v>
      </c>
      <c r="G57" s="143">
        <v>2200</v>
      </c>
      <c r="H57" s="156">
        <v>2860</v>
      </c>
      <c r="I57" s="140"/>
      <c r="J57" s="138"/>
      <c r="K57" s="141"/>
      <c r="L57" s="141"/>
      <c r="M57" s="32">
        <f t="shared" si="0"/>
        <v>2200</v>
      </c>
      <c r="N57" s="37">
        <f t="shared" si="1"/>
        <v>0</v>
      </c>
      <c r="O57" s="34">
        <f t="shared" si="2"/>
        <v>0</v>
      </c>
      <c r="P57" s="37">
        <f t="shared" si="3"/>
        <v>0</v>
      </c>
      <c r="Q57" s="34">
        <f t="shared" si="4"/>
        <v>0</v>
      </c>
      <c r="R57" s="71"/>
      <c r="S57" s="55">
        <f t="shared" si="5"/>
        <v>0</v>
      </c>
      <c r="T57" s="55">
        <f t="shared" si="6"/>
        <v>2200</v>
      </c>
    </row>
    <row r="58" spans="6:20" ht="12.75">
      <c r="F58" s="145"/>
      <c r="G58" s="12"/>
      <c r="H58" s="137"/>
      <c r="I58" s="12"/>
      <c r="J58" s="10"/>
      <c r="K58" s="19"/>
      <c r="L58" s="141"/>
      <c r="M58" s="32">
        <f t="shared" si="0"/>
        <v>0</v>
      </c>
      <c r="N58" s="37">
        <f t="shared" si="1"/>
        <v>0</v>
      </c>
      <c r="O58" s="34">
        <f t="shared" si="2"/>
        <v>0</v>
      </c>
      <c r="P58" s="37">
        <f t="shared" si="3"/>
        <v>0</v>
      </c>
      <c r="Q58" s="34">
        <f t="shared" si="4"/>
        <v>0</v>
      </c>
      <c r="R58" s="71"/>
      <c r="S58" s="55">
        <f t="shared" si="5"/>
        <v>0</v>
      </c>
      <c r="T58" s="55">
        <f t="shared" si="6"/>
        <v>0</v>
      </c>
    </row>
    <row r="59" spans="2:20" ht="12.75">
      <c r="B59" t="s">
        <v>204</v>
      </c>
      <c r="F59" s="153" t="s">
        <v>216</v>
      </c>
      <c r="G59" s="12"/>
      <c r="H59" s="19"/>
      <c r="I59" s="12"/>
      <c r="J59" s="10"/>
      <c r="K59" s="19"/>
      <c r="L59" s="141"/>
      <c r="M59" s="32">
        <f t="shared" si="0"/>
        <v>0</v>
      </c>
      <c r="N59" s="37">
        <f t="shared" si="1"/>
        <v>0</v>
      </c>
      <c r="O59" s="34">
        <f t="shared" si="2"/>
        <v>0</v>
      </c>
      <c r="P59" s="37">
        <f t="shared" si="3"/>
        <v>0</v>
      </c>
      <c r="Q59" s="34">
        <f t="shared" si="4"/>
        <v>0</v>
      </c>
      <c r="R59" s="71"/>
      <c r="S59" s="55">
        <f t="shared" si="5"/>
        <v>0</v>
      </c>
      <c r="T59" s="55">
        <f t="shared" si="6"/>
        <v>0</v>
      </c>
    </row>
    <row r="60" spans="3:20" ht="12.75">
      <c r="C60" t="s">
        <v>63</v>
      </c>
      <c r="D60" s="157" t="s">
        <v>25</v>
      </c>
      <c r="E60" s="44" t="s">
        <v>147</v>
      </c>
      <c r="F60" s="145" t="s">
        <v>206</v>
      </c>
      <c r="G60" s="154">
        <v>2500</v>
      </c>
      <c r="H60" s="12"/>
      <c r="I60" s="12"/>
      <c r="J60" s="10"/>
      <c r="K60" s="19"/>
      <c r="L60" s="141"/>
      <c r="M60" s="32">
        <f t="shared" si="0"/>
        <v>2500</v>
      </c>
      <c r="N60" s="37">
        <f t="shared" si="1"/>
        <v>0</v>
      </c>
      <c r="O60" s="34">
        <f t="shared" si="2"/>
        <v>0</v>
      </c>
      <c r="P60" s="37">
        <f t="shared" si="3"/>
        <v>0</v>
      </c>
      <c r="Q60" s="34">
        <f t="shared" si="4"/>
        <v>0</v>
      </c>
      <c r="R60" s="71"/>
      <c r="S60" s="55">
        <f t="shared" si="5"/>
        <v>0</v>
      </c>
      <c r="T60" s="55">
        <f t="shared" si="6"/>
        <v>2500</v>
      </c>
    </row>
    <row r="61" spans="3:20" ht="12.75">
      <c r="C61" t="s">
        <v>63</v>
      </c>
      <c r="D61" s="157" t="s">
        <v>25</v>
      </c>
      <c r="E61" s="44" t="s">
        <v>147</v>
      </c>
      <c r="F61" s="145" t="s">
        <v>207</v>
      </c>
      <c r="G61" s="19"/>
      <c r="H61" s="12">
        <v>930</v>
      </c>
      <c r="I61" s="12"/>
      <c r="J61" s="10"/>
      <c r="K61" s="19"/>
      <c r="L61" s="141"/>
      <c r="M61" s="32">
        <f t="shared" si="0"/>
        <v>0</v>
      </c>
      <c r="N61" s="37">
        <f t="shared" si="1"/>
        <v>0</v>
      </c>
      <c r="O61" s="34">
        <f t="shared" si="2"/>
        <v>0</v>
      </c>
      <c r="P61" s="37">
        <f t="shared" si="3"/>
        <v>0</v>
      </c>
      <c r="Q61" s="34">
        <f t="shared" si="4"/>
        <v>0</v>
      </c>
      <c r="R61" s="71"/>
      <c r="S61" s="55">
        <f t="shared" si="5"/>
        <v>0</v>
      </c>
      <c r="T61" s="55">
        <f t="shared" si="6"/>
        <v>0</v>
      </c>
    </row>
    <row r="62" spans="3:20" ht="25.5">
      <c r="C62" t="s">
        <v>63</v>
      </c>
      <c r="D62" s="157" t="s">
        <v>25</v>
      </c>
      <c r="E62" s="44" t="s">
        <v>147</v>
      </c>
      <c r="F62" s="145" t="s">
        <v>208</v>
      </c>
      <c r="G62" s="19"/>
      <c r="H62" s="12">
        <v>600</v>
      </c>
      <c r="I62" s="12"/>
      <c r="J62" s="10"/>
      <c r="K62" s="19"/>
      <c r="L62" s="141"/>
      <c r="M62" s="32">
        <f t="shared" si="0"/>
        <v>0</v>
      </c>
      <c r="N62" s="37">
        <f t="shared" si="1"/>
        <v>0</v>
      </c>
      <c r="O62" s="34">
        <f t="shared" si="2"/>
        <v>0</v>
      </c>
      <c r="P62" s="37">
        <f t="shared" si="3"/>
        <v>0</v>
      </c>
      <c r="Q62" s="34">
        <f t="shared" si="4"/>
        <v>0</v>
      </c>
      <c r="R62" s="71"/>
      <c r="S62" s="55">
        <f t="shared" si="5"/>
        <v>0</v>
      </c>
      <c r="T62" s="55">
        <f t="shared" si="6"/>
        <v>0</v>
      </c>
    </row>
    <row r="63" spans="3:20" ht="12.75">
      <c r="C63" t="s">
        <v>63</v>
      </c>
      <c r="D63" s="157" t="s">
        <v>25</v>
      </c>
      <c r="E63" s="44" t="s">
        <v>147</v>
      </c>
      <c r="F63" s="145" t="s">
        <v>214</v>
      </c>
      <c r="G63" s="154">
        <v>500</v>
      </c>
      <c r="H63" s="12"/>
      <c r="I63" s="12"/>
      <c r="J63" s="10"/>
      <c r="K63" s="19"/>
      <c r="L63" s="141"/>
      <c r="M63" s="32">
        <f t="shared" si="0"/>
        <v>500</v>
      </c>
      <c r="N63" s="37">
        <f t="shared" si="1"/>
        <v>0</v>
      </c>
      <c r="O63" s="34">
        <f t="shared" si="2"/>
        <v>0</v>
      </c>
      <c r="P63" s="37">
        <f t="shared" si="3"/>
        <v>0</v>
      </c>
      <c r="Q63" s="34">
        <f t="shared" si="4"/>
        <v>0</v>
      </c>
      <c r="R63" s="71"/>
      <c r="S63" s="55">
        <f t="shared" si="5"/>
        <v>0</v>
      </c>
      <c r="T63" s="55">
        <f t="shared" si="6"/>
        <v>500</v>
      </c>
    </row>
    <row r="64" spans="7:20" ht="12.75">
      <c r="G64" s="12"/>
      <c r="H64" s="19"/>
      <c r="I64" s="12"/>
      <c r="J64" s="10"/>
      <c r="K64" s="19"/>
      <c r="L64" s="141"/>
      <c r="M64" s="32">
        <f t="shared" si="0"/>
        <v>0</v>
      </c>
      <c r="N64" s="37">
        <f t="shared" si="1"/>
        <v>0</v>
      </c>
      <c r="O64" s="34">
        <f t="shared" si="2"/>
        <v>0</v>
      </c>
      <c r="P64" s="37">
        <f t="shared" si="3"/>
        <v>0</v>
      </c>
      <c r="Q64" s="34">
        <f t="shared" si="4"/>
        <v>0</v>
      </c>
      <c r="R64" s="71"/>
      <c r="S64" s="55">
        <f t="shared" si="5"/>
        <v>0</v>
      </c>
      <c r="T64" s="55">
        <f t="shared" si="6"/>
        <v>0</v>
      </c>
    </row>
    <row r="65" spans="3:20" ht="13.5" thickBot="1">
      <c r="C65" s="14" t="s">
        <v>66</v>
      </c>
      <c r="G65" s="24"/>
      <c r="H65" s="25"/>
      <c r="I65" s="24"/>
      <c r="J65" s="26"/>
      <c r="K65" s="19"/>
      <c r="L65" s="141"/>
      <c r="M65" s="32">
        <f t="shared" si="0"/>
        <v>0</v>
      </c>
      <c r="N65" s="37">
        <f t="shared" si="1"/>
        <v>0</v>
      </c>
      <c r="O65" s="34">
        <f t="shared" si="2"/>
        <v>0</v>
      </c>
      <c r="P65" s="37">
        <f t="shared" si="3"/>
        <v>0</v>
      </c>
      <c r="Q65" s="34">
        <f t="shared" si="4"/>
        <v>0</v>
      </c>
      <c r="R65" s="71"/>
      <c r="S65" s="55">
        <f t="shared" si="5"/>
        <v>0</v>
      </c>
      <c r="T65" s="55">
        <f t="shared" si="6"/>
        <v>0</v>
      </c>
    </row>
    <row r="66" spans="3:20" ht="13.5" thickTop="1">
      <c r="C66" s="14"/>
      <c r="F66" s="18" t="s">
        <v>16</v>
      </c>
      <c r="G66" s="12">
        <f>SUM(G9:G65)</f>
        <v>68080</v>
      </c>
      <c r="H66" s="12">
        <f>SUM(H9:H65)</f>
        <v>57727</v>
      </c>
      <c r="I66" s="12">
        <f>SUM(I9:I65)</f>
        <v>0</v>
      </c>
      <c r="J66" s="10">
        <f>SUM(J9:J65)</f>
        <v>0</v>
      </c>
      <c r="K66" s="19"/>
      <c r="L66" s="141"/>
      <c r="M66" s="32">
        <f t="shared" si="0"/>
        <v>0</v>
      </c>
      <c r="N66" s="37">
        <f t="shared" si="1"/>
        <v>0</v>
      </c>
      <c r="O66" s="34">
        <f t="shared" si="2"/>
        <v>0</v>
      </c>
      <c r="P66" s="37">
        <f t="shared" si="3"/>
        <v>0</v>
      </c>
      <c r="Q66" s="34">
        <f t="shared" si="4"/>
        <v>0</v>
      </c>
      <c r="R66" s="71"/>
      <c r="S66" s="55">
        <f t="shared" si="5"/>
        <v>0</v>
      </c>
      <c r="T66" s="55">
        <f t="shared" si="6"/>
        <v>0</v>
      </c>
    </row>
    <row r="67" spans="3:20" ht="12.75">
      <c r="C67" s="14"/>
      <c r="G67" s="12"/>
      <c r="H67" s="19"/>
      <c r="I67" s="12"/>
      <c r="J67" s="10"/>
      <c r="K67" s="19"/>
      <c r="L67" s="141"/>
      <c r="M67" s="32">
        <f t="shared" si="0"/>
        <v>0</v>
      </c>
      <c r="N67" s="37">
        <f t="shared" si="1"/>
        <v>0</v>
      </c>
      <c r="O67" s="34">
        <f t="shared" si="2"/>
        <v>0</v>
      </c>
      <c r="P67" s="37">
        <f t="shared" si="3"/>
        <v>0</v>
      </c>
      <c r="Q67" s="34">
        <f t="shared" si="4"/>
        <v>0</v>
      </c>
      <c r="R67" s="71"/>
      <c r="S67" s="55">
        <f t="shared" si="5"/>
        <v>0</v>
      </c>
      <c r="T67" s="55">
        <f t="shared" si="6"/>
        <v>0</v>
      </c>
    </row>
    <row r="68" spans="7:20" ht="12.75">
      <c r="G68" s="12"/>
      <c r="H68" s="19"/>
      <c r="I68" s="12"/>
      <c r="J68" s="10"/>
      <c r="K68" s="19"/>
      <c r="L68" s="141"/>
      <c r="M68" s="32">
        <f t="shared" si="0"/>
        <v>0</v>
      </c>
      <c r="N68" s="37">
        <f t="shared" si="1"/>
        <v>0</v>
      </c>
      <c r="O68" s="34">
        <f t="shared" si="2"/>
        <v>0</v>
      </c>
      <c r="P68" s="37">
        <f t="shared" si="3"/>
        <v>0</v>
      </c>
      <c r="Q68" s="34">
        <f t="shared" si="4"/>
        <v>0</v>
      </c>
      <c r="R68" s="71"/>
      <c r="S68" s="55">
        <f t="shared" si="5"/>
        <v>0</v>
      </c>
      <c r="T68" s="55">
        <f t="shared" si="6"/>
        <v>0</v>
      </c>
    </row>
    <row r="69" spans="1:20" ht="18" customHeight="1">
      <c r="A69" s="7" t="s">
        <v>217</v>
      </c>
      <c r="F69" s="145"/>
      <c r="G69" s="12"/>
      <c r="H69" s="19"/>
      <c r="I69" s="12"/>
      <c r="J69" s="10"/>
      <c r="K69" s="19"/>
      <c r="L69" s="141"/>
      <c r="M69" s="32">
        <f t="shared" si="0"/>
        <v>0</v>
      </c>
      <c r="N69" s="37">
        <f t="shared" si="1"/>
        <v>0</v>
      </c>
      <c r="O69" s="34">
        <f t="shared" si="2"/>
        <v>0</v>
      </c>
      <c r="P69" s="37">
        <f t="shared" si="3"/>
        <v>0</v>
      </c>
      <c r="Q69" s="34">
        <f t="shared" si="4"/>
        <v>0</v>
      </c>
      <c r="R69" s="71"/>
      <c r="S69" s="55">
        <f t="shared" si="5"/>
        <v>0</v>
      </c>
      <c r="T69" s="55">
        <f t="shared" si="6"/>
        <v>0</v>
      </c>
    </row>
    <row r="70" spans="2:20" ht="33.75" customHeight="1">
      <c r="B70" t="s">
        <v>201</v>
      </c>
      <c r="F70" s="158" t="s">
        <v>218</v>
      </c>
      <c r="G70" s="12"/>
      <c r="H70" s="19"/>
      <c r="I70" s="12"/>
      <c r="J70" s="10"/>
      <c r="K70" s="19"/>
      <c r="L70" s="141"/>
      <c r="M70" s="32">
        <f t="shared" si="0"/>
        <v>0</v>
      </c>
      <c r="N70" s="37">
        <f t="shared" si="1"/>
        <v>0</v>
      </c>
      <c r="O70" s="34">
        <f t="shared" si="2"/>
        <v>0</v>
      </c>
      <c r="P70" s="37">
        <f t="shared" si="3"/>
        <v>0</v>
      </c>
      <c r="Q70" s="34">
        <f t="shared" si="4"/>
        <v>0</v>
      </c>
      <c r="R70" s="71"/>
      <c r="S70" s="55">
        <f t="shared" si="5"/>
        <v>0</v>
      </c>
      <c r="T70" s="55">
        <f t="shared" si="6"/>
        <v>0</v>
      </c>
    </row>
    <row r="71" spans="3:20" ht="25.5">
      <c r="C71" t="s">
        <v>63</v>
      </c>
      <c r="D71" s="157" t="s">
        <v>25</v>
      </c>
      <c r="E71" s="44" t="s">
        <v>54</v>
      </c>
      <c r="F71" s="145" t="s">
        <v>219</v>
      </c>
      <c r="G71" s="143">
        <v>800</v>
      </c>
      <c r="H71" s="19">
        <v>800</v>
      </c>
      <c r="I71" s="12"/>
      <c r="J71" s="10"/>
      <c r="K71" s="19"/>
      <c r="L71" s="141"/>
      <c r="M71" s="32">
        <f t="shared" si="0"/>
        <v>800</v>
      </c>
      <c r="N71" s="37">
        <f t="shared" si="1"/>
        <v>0</v>
      </c>
      <c r="O71" s="34">
        <f t="shared" si="2"/>
        <v>0</v>
      </c>
      <c r="P71" s="37">
        <f t="shared" si="3"/>
        <v>0</v>
      </c>
      <c r="Q71" s="34">
        <f t="shared" si="4"/>
        <v>0</v>
      </c>
      <c r="R71" s="71"/>
      <c r="S71" s="55">
        <f t="shared" si="5"/>
        <v>0</v>
      </c>
      <c r="T71" s="55">
        <f t="shared" si="6"/>
        <v>800</v>
      </c>
    </row>
    <row r="72" spans="3:20" ht="25.5">
      <c r="C72" t="s">
        <v>63</v>
      </c>
      <c r="D72" s="157" t="s">
        <v>25</v>
      </c>
      <c r="E72" s="44" t="s">
        <v>54</v>
      </c>
      <c r="F72" s="386" t="s">
        <v>220</v>
      </c>
      <c r="G72" s="143">
        <v>1200</v>
      </c>
      <c r="H72" s="10">
        <v>860</v>
      </c>
      <c r="I72" s="2"/>
      <c r="J72" s="10"/>
      <c r="K72" s="19"/>
      <c r="L72" s="141"/>
      <c r="M72" s="32">
        <f t="shared" si="0"/>
        <v>1200</v>
      </c>
      <c r="N72" s="37">
        <f t="shared" si="1"/>
        <v>0</v>
      </c>
      <c r="O72" s="34">
        <f t="shared" si="2"/>
        <v>0</v>
      </c>
      <c r="P72" s="37">
        <f t="shared" si="3"/>
        <v>0</v>
      </c>
      <c r="Q72" s="34">
        <f t="shared" si="4"/>
        <v>0</v>
      </c>
      <c r="R72" s="71"/>
      <c r="S72" s="55">
        <f t="shared" si="5"/>
        <v>0</v>
      </c>
      <c r="T72" s="55">
        <f t="shared" si="6"/>
        <v>1200</v>
      </c>
    </row>
    <row r="73" spans="3:18" ht="27.75" customHeight="1">
      <c r="C73" t="s">
        <v>63</v>
      </c>
      <c r="D73" s="157" t="s">
        <v>25</v>
      </c>
      <c r="E73" s="44" t="s">
        <v>54</v>
      </c>
      <c r="F73" s="386" t="s">
        <v>548</v>
      </c>
      <c r="G73" s="140"/>
      <c r="H73" s="10">
        <v>28450</v>
      </c>
      <c r="I73" s="2"/>
      <c r="J73" s="10"/>
      <c r="K73" s="19"/>
      <c r="L73" s="141"/>
      <c r="M73" s="32"/>
      <c r="N73" s="37"/>
      <c r="O73" s="34"/>
      <c r="P73" s="37"/>
      <c r="Q73" s="34"/>
      <c r="R73" s="71"/>
    </row>
    <row r="74" spans="6:20" ht="12.75">
      <c r="F74" s="386"/>
      <c r="G74" s="160"/>
      <c r="H74" s="10"/>
      <c r="I74" s="10"/>
      <c r="J74" s="10"/>
      <c r="K74" s="19"/>
      <c r="L74" s="141"/>
      <c r="M74" s="32">
        <f t="shared" si="0"/>
        <v>0</v>
      </c>
      <c r="N74" s="37">
        <f t="shared" si="1"/>
        <v>0</v>
      </c>
      <c r="O74" s="34">
        <f t="shared" si="2"/>
        <v>0</v>
      </c>
      <c r="P74" s="37">
        <f t="shared" si="3"/>
        <v>0</v>
      </c>
      <c r="Q74" s="34">
        <f t="shared" si="4"/>
        <v>0</v>
      </c>
      <c r="R74" s="71"/>
      <c r="S74" s="55">
        <f t="shared" si="5"/>
        <v>0</v>
      </c>
      <c r="T74" s="55">
        <f t="shared" si="6"/>
        <v>0</v>
      </c>
    </row>
    <row r="75" spans="2:20" ht="12.75">
      <c r="B75" t="s">
        <v>201</v>
      </c>
      <c r="F75" s="158" t="s">
        <v>221</v>
      </c>
      <c r="G75" s="143"/>
      <c r="H75" s="19"/>
      <c r="I75" s="12"/>
      <c r="J75" s="10"/>
      <c r="K75" s="19"/>
      <c r="L75" s="141"/>
      <c r="M75" s="32">
        <f t="shared" si="0"/>
        <v>0</v>
      </c>
      <c r="N75" s="37">
        <f t="shared" si="1"/>
        <v>0</v>
      </c>
      <c r="O75" s="34">
        <f t="shared" si="2"/>
        <v>0</v>
      </c>
      <c r="P75" s="37">
        <f t="shared" si="3"/>
        <v>0</v>
      </c>
      <c r="Q75" s="34">
        <f t="shared" si="4"/>
        <v>0</v>
      </c>
      <c r="R75" s="71"/>
      <c r="S75" s="55">
        <f t="shared" si="5"/>
        <v>0</v>
      </c>
      <c r="T75" s="55">
        <f t="shared" si="6"/>
        <v>0</v>
      </c>
    </row>
    <row r="76" spans="3:20" ht="38.25">
      <c r="C76" t="s">
        <v>63</v>
      </c>
      <c r="D76" s="157" t="s">
        <v>25</v>
      </c>
      <c r="E76" s="44" t="s">
        <v>147</v>
      </c>
      <c r="F76" s="145" t="s">
        <v>222</v>
      </c>
      <c r="G76" s="143">
        <v>2000</v>
      </c>
      <c r="H76" s="19"/>
      <c r="I76" s="12"/>
      <c r="J76" s="10"/>
      <c r="K76" s="19"/>
      <c r="L76" s="141"/>
      <c r="M76" s="32">
        <f aca="true" t="shared" si="7" ref="M76:M142">IF(D76="Personnel",G76,0)</f>
        <v>2000</v>
      </c>
      <c r="N76" s="37">
        <f aca="true" t="shared" si="8" ref="N76:N142">IF(D76="Hardware",G76,0)</f>
        <v>0</v>
      </c>
      <c r="O76" s="34">
        <f aca="true" t="shared" si="9" ref="O76:O142">IF(D76="software",G76,0)</f>
        <v>0</v>
      </c>
      <c r="P76" s="37">
        <f aca="true" t="shared" si="10" ref="P76:P142">IF(D76="contractual services",G76,0)</f>
        <v>0</v>
      </c>
      <c r="Q76" s="34">
        <f aca="true" t="shared" si="11" ref="Q76:Q142">IF(D76="Other NPS",G76,0)</f>
        <v>0</v>
      </c>
      <c r="R76" s="71"/>
      <c r="S76" s="55">
        <f aca="true" t="shared" si="12" ref="S76:S142">IF(E76="yes",G76,0)</f>
        <v>0</v>
      </c>
      <c r="T76" s="55">
        <f aca="true" t="shared" si="13" ref="T76:T142">IF(E76="no",G76,0)</f>
        <v>2000</v>
      </c>
    </row>
    <row r="77" spans="1:20" ht="25.5">
      <c r="A77" s="149"/>
      <c r="B77" s="149"/>
      <c r="C77" s="149" t="s">
        <v>63</v>
      </c>
      <c r="D77" s="175" t="s">
        <v>28</v>
      </c>
      <c r="E77" s="150" t="s">
        <v>54</v>
      </c>
      <c r="F77" s="387" t="s">
        <v>223</v>
      </c>
      <c r="G77" s="226">
        <v>3428</v>
      </c>
      <c r="H77" s="159"/>
      <c r="I77" s="151"/>
      <c r="J77" s="10"/>
      <c r="K77" s="19"/>
      <c r="L77" s="141"/>
      <c r="M77" s="32">
        <f t="shared" si="7"/>
        <v>0</v>
      </c>
      <c r="N77" s="37">
        <f t="shared" si="8"/>
        <v>0</v>
      </c>
      <c r="O77" s="34">
        <f t="shared" si="9"/>
        <v>0</v>
      </c>
      <c r="P77" s="37">
        <f t="shared" si="10"/>
        <v>3428</v>
      </c>
      <c r="Q77" s="34">
        <f t="shared" si="11"/>
        <v>0</v>
      </c>
      <c r="R77" s="71"/>
      <c r="S77" s="55">
        <f t="shared" si="12"/>
        <v>0</v>
      </c>
      <c r="T77" s="55">
        <f t="shared" si="13"/>
        <v>3428</v>
      </c>
    </row>
    <row r="78" spans="3:20" ht="25.5">
      <c r="C78" t="s">
        <v>63</v>
      </c>
      <c r="D78" s="157" t="s">
        <v>25</v>
      </c>
      <c r="E78" s="44" t="s">
        <v>147</v>
      </c>
      <c r="F78" s="386" t="s">
        <v>224</v>
      </c>
      <c r="G78" s="160">
        <v>2000</v>
      </c>
      <c r="H78" s="12">
        <v>1600</v>
      </c>
      <c r="I78" s="12"/>
      <c r="J78" s="10"/>
      <c r="K78" s="19"/>
      <c r="L78" s="141"/>
      <c r="M78" s="32">
        <f t="shared" si="7"/>
        <v>2000</v>
      </c>
      <c r="N78" s="37">
        <f t="shared" si="8"/>
        <v>0</v>
      </c>
      <c r="O78" s="34">
        <f t="shared" si="9"/>
        <v>0</v>
      </c>
      <c r="P78" s="37">
        <f t="shared" si="10"/>
        <v>0</v>
      </c>
      <c r="Q78" s="34">
        <f t="shared" si="11"/>
        <v>0</v>
      </c>
      <c r="R78" s="71"/>
      <c r="S78" s="55">
        <f t="shared" si="12"/>
        <v>0</v>
      </c>
      <c r="T78" s="55">
        <f t="shared" si="13"/>
        <v>2000</v>
      </c>
    </row>
    <row r="79" spans="3:20" ht="25.5">
      <c r="C79" t="s">
        <v>63</v>
      </c>
      <c r="D79" s="157" t="s">
        <v>25</v>
      </c>
      <c r="E79" s="44" t="s">
        <v>147</v>
      </c>
      <c r="F79" s="386" t="s">
        <v>225</v>
      </c>
      <c r="G79" s="160">
        <v>2000</v>
      </c>
      <c r="H79" s="19"/>
      <c r="I79" s="12"/>
      <c r="J79" s="10"/>
      <c r="K79" s="19"/>
      <c r="L79" s="141"/>
      <c r="M79" s="32">
        <f t="shared" si="7"/>
        <v>2000</v>
      </c>
      <c r="N79" s="37">
        <f t="shared" si="8"/>
        <v>0</v>
      </c>
      <c r="O79" s="34">
        <f t="shared" si="9"/>
        <v>0</v>
      </c>
      <c r="P79" s="37">
        <f t="shared" si="10"/>
        <v>0</v>
      </c>
      <c r="Q79" s="34">
        <f t="shared" si="11"/>
        <v>0</v>
      </c>
      <c r="R79" s="71"/>
      <c r="S79" s="55">
        <f t="shared" si="12"/>
        <v>0</v>
      </c>
      <c r="T79" s="55">
        <f t="shared" si="13"/>
        <v>2000</v>
      </c>
    </row>
    <row r="80" spans="6:20" ht="12.75">
      <c r="F80" s="386"/>
      <c r="G80" s="10"/>
      <c r="H80" s="19"/>
      <c r="I80" s="12"/>
      <c r="J80" s="10"/>
      <c r="K80" s="19"/>
      <c r="L80" s="141"/>
      <c r="M80" s="32">
        <f t="shared" si="7"/>
        <v>0</v>
      </c>
      <c r="N80" s="37">
        <f t="shared" si="8"/>
        <v>0</v>
      </c>
      <c r="O80" s="34">
        <f t="shared" si="9"/>
        <v>0</v>
      </c>
      <c r="P80" s="37">
        <f t="shared" si="10"/>
        <v>0</v>
      </c>
      <c r="Q80" s="34">
        <f t="shared" si="11"/>
        <v>0</v>
      </c>
      <c r="R80" s="71"/>
      <c r="S80" s="55">
        <f t="shared" si="12"/>
        <v>0</v>
      </c>
      <c r="T80" s="55">
        <f t="shared" si="13"/>
        <v>0</v>
      </c>
    </row>
    <row r="81" spans="1:20" ht="12.75">
      <c r="A81" s="7"/>
      <c r="F81" s="386"/>
      <c r="G81" s="10"/>
      <c r="H81" s="19"/>
      <c r="I81" s="12"/>
      <c r="J81" s="10"/>
      <c r="K81" s="19"/>
      <c r="L81" s="141"/>
      <c r="M81" s="32">
        <f t="shared" si="7"/>
        <v>0</v>
      </c>
      <c r="N81" s="37">
        <f t="shared" si="8"/>
        <v>0</v>
      </c>
      <c r="O81" s="34">
        <f t="shared" si="9"/>
        <v>0</v>
      </c>
      <c r="P81" s="37">
        <f t="shared" si="10"/>
        <v>0</v>
      </c>
      <c r="Q81" s="34">
        <f t="shared" si="11"/>
        <v>0</v>
      </c>
      <c r="R81" s="71"/>
      <c r="S81" s="55">
        <f t="shared" si="12"/>
        <v>0</v>
      </c>
      <c r="T81" s="55">
        <f t="shared" si="13"/>
        <v>0</v>
      </c>
    </row>
    <row r="82" spans="2:20" ht="12.75">
      <c r="B82" t="s">
        <v>204</v>
      </c>
      <c r="F82" s="388" t="s">
        <v>157</v>
      </c>
      <c r="G82" s="12"/>
      <c r="I82" s="12"/>
      <c r="J82" s="10"/>
      <c r="K82" s="19"/>
      <c r="L82" s="141"/>
      <c r="M82" s="32">
        <f t="shared" si="7"/>
        <v>0</v>
      </c>
      <c r="N82" s="37">
        <f t="shared" si="8"/>
        <v>0</v>
      </c>
      <c r="O82" s="34">
        <f t="shared" si="9"/>
        <v>0</v>
      </c>
      <c r="P82" s="37">
        <f t="shared" si="10"/>
        <v>0</v>
      </c>
      <c r="Q82" s="34">
        <f t="shared" si="11"/>
        <v>0</v>
      </c>
      <c r="R82" s="71"/>
      <c r="S82" s="55">
        <f t="shared" si="12"/>
        <v>0</v>
      </c>
      <c r="T82" s="55">
        <f t="shared" si="13"/>
        <v>0</v>
      </c>
    </row>
    <row r="83" spans="3:20" ht="12.75">
      <c r="C83" t="s">
        <v>63</v>
      </c>
      <c r="D83" s="157" t="s">
        <v>25</v>
      </c>
      <c r="E83" s="44" t="s">
        <v>147</v>
      </c>
      <c r="F83" s="2" t="s">
        <v>226</v>
      </c>
      <c r="G83" s="10"/>
      <c r="H83" s="19">
        <v>10754.819444444443</v>
      </c>
      <c r="I83" s="12"/>
      <c r="J83" s="10"/>
      <c r="K83" s="19"/>
      <c r="L83" s="141"/>
      <c r="M83" s="32">
        <f t="shared" si="7"/>
        <v>0</v>
      </c>
      <c r="N83" s="37">
        <f t="shared" si="8"/>
        <v>0</v>
      </c>
      <c r="O83" s="34">
        <f t="shared" si="9"/>
        <v>0</v>
      </c>
      <c r="P83" s="37">
        <f t="shared" si="10"/>
        <v>0</v>
      </c>
      <c r="Q83" s="34">
        <f t="shared" si="11"/>
        <v>0</v>
      </c>
      <c r="R83" s="71"/>
      <c r="S83" s="55">
        <f t="shared" si="12"/>
        <v>0</v>
      </c>
      <c r="T83" s="55">
        <f t="shared" si="13"/>
        <v>0</v>
      </c>
    </row>
    <row r="84" spans="3:20" ht="12.75">
      <c r="C84" t="s">
        <v>63</v>
      </c>
      <c r="D84" s="157" t="s">
        <v>25</v>
      </c>
      <c r="E84" s="44" t="s">
        <v>147</v>
      </c>
      <c r="F84" s="2" t="s">
        <v>227</v>
      </c>
      <c r="G84" s="10"/>
      <c r="H84" s="19">
        <v>26887.04861111111</v>
      </c>
      <c r="I84" s="12"/>
      <c r="J84" s="10"/>
      <c r="K84" s="276">
        <f>8303/4</f>
        <v>2075.75</v>
      </c>
      <c r="L84" s="141"/>
      <c r="M84" s="32">
        <f t="shared" si="7"/>
        <v>0</v>
      </c>
      <c r="N84" s="37">
        <f t="shared" si="8"/>
        <v>0</v>
      </c>
      <c r="O84" s="34">
        <f t="shared" si="9"/>
        <v>0</v>
      </c>
      <c r="P84" s="37">
        <f t="shared" si="10"/>
        <v>0</v>
      </c>
      <c r="Q84" s="34">
        <f t="shared" si="11"/>
        <v>0</v>
      </c>
      <c r="R84" s="71"/>
      <c r="S84" s="55">
        <f t="shared" si="12"/>
        <v>0</v>
      </c>
      <c r="T84" s="55">
        <f t="shared" si="13"/>
        <v>0</v>
      </c>
    </row>
    <row r="85" spans="3:20" ht="12.75">
      <c r="C85" t="s">
        <v>63</v>
      </c>
      <c r="D85" s="157" t="s">
        <v>25</v>
      </c>
      <c r="E85" s="44" t="s">
        <v>147</v>
      </c>
      <c r="F85" s="2" t="s">
        <v>153</v>
      </c>
      <c r="G85" s="10"/>
      <c r="H85" s="19">
        <v>5377.409722222222</v>
      </c>
      <c r="I85" s="12"/>
      <c r="J85" s="10"/>
      <c r="K85" s="19"/>
      <c r="L85" s="141"/>
      <c r="M85" s="32">
        <f t="shared" si="7"/>
        <v>0</v>
      </c>
      <c r="N85" s="37">
        <f t="shared" si="8"/>
        <v>0</v>
      </c>
      <c r="O85" s="34">
        <f t="shared" si="9"/>
        <v>0</v>
      </c>
      <c r="P85" s="37">
        <f t="shared" si="10"/>
        <v>0</v>
      </c>
      <c r="Q85" s="34">
        <f t="shared" si="11"/>
        <v>0</v>
      </c>
      <c r="R85" s="71"/>
      <c r="S85" s="55">
        <f t="shared" si="12"/>
        <v>0</v>
      </c>
      <c r="T85" s="55">
        <f t="shared" si="13"/>
        <v>0</v>
      </c>
    </row>
    <row r="86" spans="3:20" ht="12.75">
      <c r="C86" t="s">
        <v>63</v>
      </c>
      <c r="D86" s="157" t="s">
        <v>28</v>
      </c>
      <c r="E86" s="44" t="s">
        <v>147</v>
      </c>
      <c r="F86" s="78" t="s">
        <v>228</v>
      </c>
      <c r="G86" s="138"/>
      <c r="H86" s="141"/>
      <c r="I86" s="140">
        <v>253716.75</v>
      </c>
      <c r="J86" s="10"/>
      <c r="L86" s="165" t="s">
        <v>230</v>
      </c>
      <c r="M86" s="32">
        <f t="shared" si="7"/>
        <v>0</v>
      </c>
      <c r="N86" s="37">
        <f t="shared" si="8"/>
        <v>0</v>
      </c>
      <c r="O86" s="34">
        <f t="shared" si="9"/>
        <v>0</v>
      </c>
      <c r="P86" s="37">
        <f t="shared" si="10"/>
        <v>0</v>
      </c>
      <c r="Q86" s="34">
        <f t="shared" si="11"/>
        <v>0</v>
      </c>
      <c r="R86" s="71"/>
      <c r="S86" s="55">
        <f t="shared" si="12"/>
        <v>0</v>
      </c>
      <c r="T86" s="55">
        <f t="shared" si="13"/>
        <v>0</v>
      </c>
    </row>
    <row r="87" spans="1:20" ht="25.5">
      <c r="A87" s="161"/>
      <c r="B87" s="161"/>
      <c r="C87" s="161" t="s">
        <v>63</v>
      </c>
      <c r="D87" s="205" t="s">
        <v>28</v>
      </c>
      <c r="E87" s="162" t="s">
        <v>147</v>
      </c>
      <c r="F87" s="390" t="s">
        <v>229</v>
      </c>
      <c r="G87" s="163">
        <v>98523</v>
      </c>
      <c r="H87" s="163"/>
      <c r="I87" s="164"/>
      <c r="J87" s="10"/>
      <c r="K87" s="19"/>
      <c r="L87" s="141"/>
      <c r="M87" s="32">
        <f t="shared" si="7"/>
        <v>0</v>
      </c>
      <c r="N87" s="37">
        <f t="shared" si="8"/>
        <v>0</v>
      </c>
      <c r="O87" s="34">
        <f t="shared" si="9"/>
        <v>0</v>
      </c>
      <c r="P87" s="37">
        <f t="shared" si="10"/>
        <v>98523</v>
      </c>
      <c r="Q87" s="34">
        <f t="shared" si="11"/>
        <v>0</v>
      </c>
      <c r="R87" s="71"/>
      <c r="S87" s="55">
        <f t="shared" si="12"/>
        <v>0</v>
      </c>
      <c r="T87" s="55">
        <f t="shared" si="13"/>
        <v>98523</v>
      </c>
    </row>
    <row r="88" spans="4:20" ht="12.75">
      <c r="D88" s="259"/>
      <c r="F88" s="2"/>
      <c r="G88" s="10"/>
      <c r="H88" s="19"/>
      <c r="I88" s="12"/>
      <c r="J88" s="10"/>
      <c r="K88" s="19"/>
      <c r="L88" s="141"/>
      <c r="M88" s="32">
        <f t="shared" si="7"/>
        <v>0</v>
      </c>
      <c r="N88" s="37">
        <f t="shared" si="8"/>
        <v>0</v>
      </c>
      <c r="O88" s="34">
        <f t="shared" si="9"/>
        <v>0</v>
      </c>
      <c r="P88" s="37">
        <f t="shared" si="10"/>
        <v>0</v>
      </c>
      <c r="Q88" s="34">
        <f t="shared" si="11"/>
        <v>0</v>
      </c>
      <c r="R88" s="71"/>
      <c r="S88" s="55">
        <f t="shared" si="12"/>
        <v>0</v>
      </c>
      <c r="T88" s="55">
        <f t="shared" si="13"/>
        <v>0</v>
      </c>
    </row>
    <row r="89" spans="4:20" ht="12.75">
      <c r="D89" s="259"/>
      <c r="F89" s="2"/>
      <c r="G89" s="10"/>
      <c r="H89" s="19"/>
      <c r="I89" s="12"/>
      <c r="J89" s="10"/>
      <c r="K89" s="19"/>
      <c r="L89" s="141"/>
      <c r="M89" s="32">
        <f t="shared" si="7"/>
        <v>0</v>
      </c>
      <c r="N89" s="37">
        <f t="shared" si="8"/>
        <v>0</v>
      </c>
      <c r="O89" s="34">
        <f t="shared" si="9"/>
        <v>0</v>
      </c>
      <c r="P89" s="37">
        <f t="shared" si="10"/>
        <v>0</v>
      </c>
      <c r="Q89" s="34">
        <f t="shared" si="11"/>
        <v>0</v>
      </c>
      <c r="R89" s="71"/>
      <c r="S89" s="55">
        <f t="shared" si="12"/>
        <v>0</v>
      </c>
      <c r="T89" s="55">
        <f t="shared" si="13"/>
        <v>0</v>
      </c>
    </row>
    <row r="90" spans="4:20" ht="12.75">
      <c r="D90" s="259"/>
      <c r="F90" s="2"/>
      <c r="G90" s="10"/>
      <c r="H90" s="19"/>
      <c r="I90" s="12"/>
      <c r="J90" s="10"/>
      <c r="K90" s="19"/>
      <c r="L90" s="141"/>
      <c r="M90" s="32">
        <f t="shared" si="7"/>
        <v>0</v>
      </c>
      <c r="N90" s="37">
        <f t="shared" si="8"/>
        <v>0</v>
      </c>
      <c r="O90" s="34">
        <f t="shared" si="9"/>
        <v>0</v>
      </c>
      <c r="P90" s="37">
        <f t="shared" si="10"/>
        <v>0</v>
      </c>
      <c r="Q90" s="34">
        <f t="shared" si="11"/>
        <v>0</v>
      </c>
      <c r="R90" s="71"/>
      <c r="S90" s="55">
        <f t="shared" si="12"/>
        <v>0</v>
      </c>
      <c r="T90" s="55">
        <f t="shared" si="13"/>
        <v>0</v>
      </c>
    </row>
    <row r="91" spans="6:20" ht="12.75">
      <c r="F91" s="2"/>
      <c r="G91" s="10"/>
      <c r="H91" s="19"/>
      <c r="I91" s="12"/>
      <c r="J91" s="10"/>
      <c r="K91" s="19"/>
      <c r="L91" s="141"/>
      <c r="M91" s="32">
        <f t="shared" si="7"/>
        <v>0</v>
      </c>
      <c r="N91" s="37">
        <f t="shared" si="8"/>
        <v>0</v>
      </c>
      <c r="O91" s="34">
        <f t="shared" si="9"/>
        <v>0</v>
      </c>
      <c r="P91" s="37">
        <f t="shared" si="10"/>
        <v>0</v>
      </c>
      <c r="Q91" s="34">
        <f t="shared" si="11"/>
        <v>0</v>
      </c>
      <c r="R91" s="71"/>
      <c r="S91" s="55">
        <f t="shared" si="12"/>
        <v>0</v>
      </c>
      <c r="T91" s="55">
        <f t="shared" si="13"/>
        <v>0</v>
      </c>
    </row>
    <row r="92" spans="6:20" ht="16.5" customHeight="1">
      <c r="F92" s="2"/>
      <c r="G92" s="10"/>
      <c r="H92" s="19"/>
      <c r="I92" s="12"/>
      <c r="J92" s="10"/>
      <c r="K92" s="19"/>
      <c r="L92" s="141"/>
      <c r="M92" s="32">
        <f t="shared" si="7"/>
        <v>0</v>
      </c>
      <c r="N92" s="37">
        <f t="shared" si="8"/>
        <v>0</v>
      </c>
      <c r="O92" s="34">
        <f t="shared" si="9"/>
        <v>0</v>
      </c>
      <c r="P92" s="37">
        <f t="shared" si="10"/>
        <v>0</v>
      </c>
      <c r="Q92" s="34">
        <f t="shared" si="11"/>
        <v>0</v>
      </c>
      <c r="R92" s="71"/>
      <c r="S92" s="55">
        <f t="shared" si="12"/>
        <v>0</v>
      </c>
      <c r="T92" s="55">
        <f t="shared" si="13"/>
        <v>0</v>
      </c>
    </row>
    <row r="93" spans="6:20" ht="16.5" customHeight="1">
      <c r="F93" s="2"/>
      <c r="G93" s="10"/>
      <c r="H93" s="19"/>
      <c r="I93" s="12"/>
      <c r="J93" s="10"/>
      <c r="K93" s="19"/>
      <c r="L93" s="141"/>
      <c r="M93" s="32">
        <f t="shared" si="7"/>
        <v>0</v>
      </c>
      <c r="N93" s="37">
        <f t="shared" si="8"/>
        <v>0</v>
      </c>
      <c r="O93" s="34">
        <f t="shared" si="9"/>
        <v>0</v>
      </c>
      <c r="P93" s="37">
        <f t="shared" si="10"/>
        <v>0</v>
      </c>
      <c r="Q93" s="34">
        <f t="shared" si="11"/>
        <v>0</v>
      </c>
      <c r="R93" s="71"/>
      <c r="S93" s="55">
        <f t="shared" si="12"/>
        <v>0</v>
      </c>
      <c r="T93" s="55">
        <f t="shared" si="13"/>
        <v>0</v>
      </c>
    </row>
    <row r="94" spans="6:20" ht="16.5" customHeight="1">
      <c r="F94" s="2"/>
      <c r="G94" s="10"/>
      <c r="H94" s="19"/>
      <c r="I94" s="12"/>
      <c r="J94" s="10"/>
      <c r="K94" s="19"/>
      <c r="L94" s="141"/>
      <c r="M94" s="32">
        <f t="shared" si="7"/>
        <v>0</v>
      </c>
      <c r="N94" s="37">
        <f t="shared" si="8"/>
        <v>0</v>
      </c>
      <c r="O94" s="34">
        <f t="shared" si="9"/>
        <v>0</v>
      </c>
      <c r="P94" s="37">
        <f t="shared" si="10"/>
        <v>0</v>
      </c>
      <c r="Q94" s="34">
        <f t="shared" si="11"/>
        <v>0</v>
      </c>
      <c r="R94" s="71"/>
      <c r="S94" s="55">
        <f t="shared" si="12"/>
        <v>0</v>
      </c>
      <c r="T94" s="55">
        <f t="shared" si="13"/>
        <v>0</v>
      </c>
    </row>
    <row r="95" spans="3:20" ht="13.5" thickBot="1">
      <c r="C95" s="14" t="s">
        <v>66</v>
      </c>
      <c r="F95" s="2"/>
      <c r="G95" s="26"/>
      <c r="H95" s="25"/>
      <c r="I95" s="24"/>
      <c r="J95" s="26"/>
      <c r="K95" s="19"/>
      <c r="L95" s="141"/>
      <c r="M95" s="32">
        <f t="shared" si="7"/>
        <v>0</v>
      </c>
      <c r="N95" s="37">
        <f t="shared" si="8"/>
        <v>0</v>
      </c>
      <c r="O95" s="34">
        <f t="shared" si="9"/>
        <v>0</v>
      </c>
      <c r="P95" s="37">
        <f t="shared" si="10"/>
        <v>0</v>
      </c>
      <c r="Q95" s="34">
        <f t="shared" si="11"/>
        <v>0</v>
      </c>
      <c r="R95" s="71"/>
      <c r="S95" s="55">
        <f t="shared" si="12"/>
        <v>0</v>
      </c>
      <c r="T95" s="55">
        <f t="shared" si="13"/>
        <v>0</v>
      </c>
    </row>
    <row r="96" spans="3:20" ht="13.5" thickTop="1">
      <c r="C96" s="14"/>
      <c r="F96" s="389" t="s">
        <v>18</v>
      </c>
      <c r="G96" s="10">
        <f>SUM(G70:G95)</f>
        <v>109951</v>
      </c>
      <c r="H96" s="19">
        <f>SUM(H70:H95)</f>
        <v>74729.27777777778</v>
      </c>
      <c r="I96" s="12">
        <f>SUM(I70:I95)</f>
        <v>253716.75</v>
      </c>
      <c r="J96" s="10">
        <f>SUM(J70:J95)</f>
        <v>0</v>
      </c>
      <c r="K96" s="19"/>
      <c r="L96" s="141"/>
      <c r="M96" s="32">
        <f t="shared" si="7"/>
        <v>0</v>
      </c>
      <c r="N96" s="37">
        <f t="shared" si="8"/>
        <v>0</v>
      </c>
      <c r="O96" s="34">
        <f t="shared" si="9"/>
        <v>0</v>
      </c>
      <c r="P96" s="37">
        <f t="shared" si="10"/>
        <v>0</v>
      </c>
      <c r="Q96" s="34">
        <f t="shared" si="11"/>
        <v>0</v>
      </c>
      <c r="R96" s="71"/>
      <c r="S96" s="55">
        <f t="shared" si="12"/>
        <v>0</v>
      </c>
      <c r="T96" s="55">
        <f t="shared" si="13"/>
        <v>0</v>
      </c>
    </row>
    <row r="97" spans="3:20" ht="12.75">
      <c r="C97" s="14"/>
      <c r="F97" s="2"/>
      <c r="G97" s="10"/>
      <c r="H97" s="19"/>
      <c r="I97" s="12"/>
      <c r="J97" s="10"/>
      <c r="K97" s="19"/>
      <c r="L97" s="141"/>
      <c r="M97" s="32">
        <f t="shared" si="7"/>
        <v>0</v>
      </c>
      <c r="N97" s="37">
        <f t="shared" si="8"/>
        <v>0</v>
      </c>
      <c r="O97" s="34">
        <f t="shared" si="9"/>
        <v>0</v>
      </c>
      <c r="P97" s="37">
        <f t="shared" si="10"/>
        <v>0</v>
      </c>
      <c r="Q97" s="34">
        <f t="shared" si="11"/>
        <v>0</v>
      </c>
      <c r="R97" s="71"/>
      <c r="S97" s="55">
        <f t="shared" si="12"/>
        <v>0</v>
      </c>
      <c r="T97" s="55">
        <f t="shared" si="13"/>
        <v>0</v>
      </c>
    </row>
    <row r="98" spans="7:20" ht="12.75">
      <c r="G98" s="12"/>
      <c r="H98" s="19"/>
      <c r="I98" s="12"/>
      <c r="J98" s="10"/>
      <c r="K98" s="19"/>
      <c r="L98" s="141"/>
      <c r="M98" s="32">
        <f t="shared" si="7"/>
        <v>0</v>
      </c>
      <c r="N98" s="37">
        <f t="shared" si="8"/>
        <v>0</v>
      </c>
      <c r="O98" s="34">
        <f t="shared" si="9"/>
        <v>0</v>
      </c>
      <c r="P98" s="37">
        <f t="shared" si="10"/>
        <v>0</v>
      </c>
      <c r="Q98" s="34">
        <f t="shared" si="11"/>
        <v>0</v>
      </c>
      <c r="R98" s="71"/>
      <c r="S98" s="55">
        <f t="shared" si="12"/>
        <v>0</v>
      </c>
      <c r="T98" s="55">
        <f t="shared" si="13"/>
        <v>0</v>
      </c>
    </row>
    <row r="99" spans="1:20" ht="12.75">
      <c r="A99" s="7" t="s">
        <v>231</v>
      </c>
      <c r="F99" s="145"/>
      <c r="G99" s="12"/>
      <c r="H99" s="19"/>
      <c r="I99" s="12"/>
      <c r="J99" s="10"/>
      <c r="K99" s="19"/>
      <c r="L99" s="142"/>
      <c r="M99" s="32">
        <f t="shared" si="7"/>
        <v>0</v>
      </c>
      <c r="N99" s="37">
        <f t="shared" si="8"/>
        <v>0</v>
      </c>
      <c r="O99" s="34">
        <f t="shared" si="9"/>
        <v>0</v>
      </c>
      <c r="P99" s="37">
        <f t="shared" si="10"/>
        <v>0</v>
      </c>
      <c r="Q99" s="34">
        <f t="shared" si="11"/>
        <v>0</v>
      </c>
      <c r="R99" s="71"/>
      <c r="S99" s="55">
        <f t="shared" si="12"/>
        <v>0</v>
      </c>
      <c r="T99" s="55">
        <f t="shared" si="13"/>
        <v>0</v>
      </c>
    </row>
    <row r="100" spans="2:20" ht="12.75">
      <c r="B100" t="s">
        <v>204</v>
      </c>
      <c r="F100" s="7" t="s">
        <v>185</v>
      </c>
      <c r="G100" s="12"/>
      <c r="I100" s="12"/>
      <c r="J100" s="10"/>
      <c r="K100" s="19"/>
      <c r="L100" s="141"/>
      <c r="M100" s="32">
        <f t="shared" si="7"/>
        <v>0</v>
      </c>
      <c r="N100" s="37">
        <f t="shared" si="8"/>
        <v>0</v>
      </c>
      <c r="O100" s="34">
        <f t="shared" si="9"/>
        <v>0</v>
      </c>
      <c r="P100" s="37">
        <f t="shared" si="10"/>
        <v>0</v>
      </c>
      <c r="Q100" s="34">
        <f t="shared" si="11"/>
        <v>0</v>
      </c>
      <c r="R100" s="71"/>
      <c r="S100" s="55">
        <f t="shared" si="12"/>
        <v>0</v>
      </c>
      <c r="T100" s="55">
        <f t="shared" si="13"/>
        <v>0</v>
      </c>
    </row>
    <row r="101" spans="3:18" ht="12.75">
      <c r="C101" t="s">
        <v>63</v>
      </c>
      <c r="D101" s="157" t="s">
        <v>25</v>
      </c>
      <c r="E101" s="44" t="s">
        <v>54</v>
      </c>
      <c r="F101" s="383" t="s">
        <v>560</v>
      </c>
      <c r="G101" s="12"/>
      <c r="H101" s="144">
        <f>40*175</f>
        <v>7000</v>
      </c>
      <c r="I101" s="12"/>
      <c r="J101" s="10"/>
      <c r="K101" s="19"/>
      <c r="L101" s="141"/>
      <c r="M101" s="32"/>
      <c r="N101" s="37"/>
      <c r="O101" s="34"/>
      <c r="P101" s="37"/>
      <c r="Q101" s="34"/>
      <c r="R101" s="71"/>
    </row>
    <row r="102" spans="3:18" ht="12.75">
      <c r="C102" t="s">
        <v>63</v>
      </c>
      <c r="D102" s="157" t="s">
        <v>25</v>
      </c>
      <c r="E102" s="44" t="s">
        <v>54</v>
      </c>
      <c r="F102" s="383" t="s">
        <v>561</v>
      </c>
      <c r="G102" s="12"/>
      <c r="H102" s="144">
        <v>4800</v>
      </c>
      <c r="I102" s="12"/>
      <c r="J102" s="10"/>
      <c r="K102" s="19"/>
      <c r="L102" s="141"/>
      <c r="M102" s="32"/>
      <c r="N102" s="37"/>
      <c r="O102" s="34"/>
      <c r="P102" s="37"/>
      <c r="Q102" s="34"/>
      <c r="R102" s="71"/>
    </row>
    <row r="103" spans="3:18" ht="12.75">
      <c r="C103" t="s">
        <v>63</v>
      </c>
      <c r="D103" s="157" t="s">
        <v>25</v>
      </c>
      <c r="E103" s="44" t="s">
        <v>54</v>
      </c>
      <c r="F103" s="383" t="s">
        <v>562</v>
      </c>
      <c r="G103" s="12"/>
      <c r="H103" s="144">
        <f>5*175</f>
        <v>875</v>
      </c>
      <c r="I103" s="12"/>
      <c r="J103" s="10"/>
      <c r="K103" s="19"/>
      <c r="L103" s="141"/>
      <c r="M103" s="32"/>
      <c r="N103" s="37"/>
      <c r="O103" s="34"/>
      <c r="P103" s="37"/>
      <c r="Q103" s="34"/>
      <c r="R103" s="71"/>
    </row>
    <row r="104" spans="3:20" ht="12.75">
      <c r="C104" t="s">
        <v>63</v>
      </c>
      <c r="D104" s="157" t="s">
        <v>25</v>
      </c>
      <c r="E104" s="44" t="s">
        <v>54</v>
      </c>
      <c r="F104" t="s">
        <v>151</v>
      </c>
      <c r="G104" s="12"/>
      <c r="H104" s="169">
        <v>2075.75</v>
      </c>
      <c r="I104" s="12"/>
      <c r="J104" s="10"/>
      <c r="K104" s="19"/>
      <c r="L104" s="141"/>
      <c r="M104" s="32">
        <f t="shared" si="7"/>
        <v>0</v>
      </c>
      <c r="N104" s="37">
        <f t="shared" si="8"/>
        <v>0</v>
      </c>
      <c r="O104" s="34">
        <f t="shared" si="9"/>
        <v>0</v>
      </c>
      <c r="P104" s="37">
        <f t="shared" si="10"/>
        <v>0</v>
      </c>
      <c r="Q104" s="34">
        <f t="shared" si="11"/>
        <v>0</v>
      </c>
      <c r="R104" s="71"/>
      <c r="S104" s="55">
        <f t="shared" si="12"/>
        <v>0</v>
      </c>
      <c r="T104" s="55">
        <f t="shared" si="13"/>
        <v>0</v>
      </c>
    </row>
    <row r="105" spans="3:20" ht="12.75">
      <c r="C105" t="s">
        <v>63</v>
      </c>
      <c r="D105" s="157" t="s">
        <v>25</v>
      </c>
      <c r="E105" s="44" t="s">
        <v>54</v>
      </c>
      <c r="F105" t="s">
        <v>152</v>
      </c>
      <c r="G105" s="12"/>
      <c r="H105" s="169">
        <v>2075.75</v>
      </c>
      <c r="I105" s="12"/>
      <c r="J105" s="10"/>
      <c r="K105" s="19"/>
      <c r="L105" s="141"/>
      <c r="M105" s="32">
        <f t="shared" si="7"/>
        <v>0</v>
      </c>
      <c r="N105" s="37">
        <f t="shared" si="8"/>
        <v>0</v>
      </c>
      <c r="O105" s="34">
        <f t="shared" si="9"/>
        <v>0</v>
      </c>
      <c r="P105" s="37">
        <f t="shared" si="10"/>
        <v>0</v>
      </c>
      <c r="Q105" s="34">
        <f t="shared" si="11"/>
        <v>0</v>
      </c>
      <c r="R105" s="71"/>
      <c r="S105" s="55">
        <f t="shared" si="12"/>
        <v>0</v>
      </c>
      <c r="T105" s="55">
        <f t="shared" si="13"/>
        <v>0</v>
      </c>
    </row>
    <row r="106" spans="3:20" s="35" customFormat="1" ht="13.5" customHeight="1">
      <c r="C106" s="35" t="s">
        <v>63</v>
      </c>
      <c r="D106" s="208" t="s">
        <v>25</v>
      </c>
      <c r="E106" s="209" t="s">
        <v>54</v>
      </c>
      <c r="F106" s="35" t="s">
        <v>515</v>
      </c>
      <c r="G106" s="140"/>
      <c r="H106" s="140">
        <v>49815</v>
      </c>
      <c r="I106" s="140"/>
      <c r="J106" s="189"/>
      <c r="K106" s="141"/>
      <c r="L106" s="141"/>
      <c r="M106" s="32">
        <f t="shared" si="7"/>
        <v>0</v>
      </c>
      <c r="N106" s="37">
        <f>IF(D106="Hardware",G106,0)</f>
        <v>0</v>
      </c>
      <c r="O106" s="34">
        <f>IF(D106="software",G106,0)</f>
        <v>0</v>
      </c>
      <c r="P106" s="37">
        <f>IF(D106="contractual services",G106,0)</f>
        <v>0</v>
      </c>
      <c r="Q106" s="34">
        <f>IF(D106="Other NPS",G106,0)</f>
        <v>0</v>
      </c>
      <c r="R106" s="71"/>
      <c r="S106" s="37">
        <f t="shared" si="12"/>
        <v>0</v>
      </c>
      <c r="T106" s="37">
        <f t="shared" si="13"/>
        <v>0</v>
      </c>
    </row>
    <row r="107" spans="3:20" s="35" customFormat="1" ht="25.5">
      <c r="C107" s="35" t="s">
        <v>63</v>
      </c>
      <c r="D107" s="208" t="s">
        <v>25</v>
      </c>
      <c r="E107" s="209" t="s">
        <v>54</v>
      </c>
      <c r="F107" s="210" t="s">
        <v>233</v>
      </c>
      <c r="G107" s="140"/>
      <c r="H107" s="140">
        <v>49815</v>
      </c>
      <c r="I107" s="140"/>
      <c r="J107" s="138"/>
      <c r="K107" s="141"/>
      <c r="L107" s="141"/>
      <c r="M107" s="32">
        <f t="shared" si="7"/>
        <v>0</v>
      </c>
      <c r="N107" s="37">
        <f>IF(D107="Hardware",G107,0)</f>
        <v>0</v>
      </c>
      <c r="O107" s="34">
        <f>IF(D107="software",G107,0)</f>
        <v>0</v>
      </c>
      <c r="P107" s="37">
        <f>IF(D107="contractual services",G107,0)</f>
        <v>0</v>
      </c>
      <c r="Q107" s="34">
        <f>IF(D107="Other NPS",G107,0)</f>
        <v>0</v>
      </c>
      <c r="R107" s="71"/>
      <c r="S107" s="37">
        <f t="shared" si="12"/>
        <v>0</v>
      </c>
      <c r="T107" s="37">
        <f t="shared" si="13"/>
        <v>0</v>
      </c>
    </row>
    <row r="108" spans="7:20" ht="12.75">
      <c r="G108" s="12"/>
      <c r="H108" s="19"/>
      <c r="I108" s="12"/>
      <c r="J108" s="10"/>
      <c r="K108" s="19"/>
      <c r="L108" s="141"/>
      <c r="M108" s="32">
        <f t="shared" si="7"/>
        <v>0</v>
      </c>
      <c r="N108" s="37">
        <f t="shared" si="8"/>
        <v>0</v>
      </c>
      <c r="O108" s="34">
        <f t="shared" si="9"/>
        <v>0</v>
      </c>
      <c r="P108" s="37">
        <f t="shared" si="10"/>
        <v>0</v>
      </c>
      <c r="Q108" s="34">
        <f t="shared" si="11"/>
        <v>0</v>
      </c>
      <c r="R108" s="71"/>
      <c r="S108" s="55">
        <f t="shared" si="12"/>
        <v>0</v>
      </c>
      <c r="T108" s="55">
        <f t="shared" si="13"/>
        <v>0</v>
      </c>
    </row>
    <row r="109" spans="3:20" ht="13.5" thickBot="1">
      <c r="C109" s="14" t="s">
        <v>66</v>
      </c>
      <c r="G109" s="24"/>
      <c r="H109" s="25"/>
      <c r="I109" s="24"/>
      <c r="J109" s="26"/>
      <c r="K109" s="19"/>
      <c r="L109" s="141"/>
      <c r="M109" s="32">
        <f t="shared" si="7"/>
        <v>0</v>
      </c>
      <c r="N109" s="37">
        <f t="shared" si="8"/>
        <v>0</v>
      </c>
      <c r="O109" s="34">
        <f t="shared" si="9"/>
        <v>0</v>
      </c>
      <c r="P109" s="37">
        <f t="shared" si="10"/>
        <v>0</v>
      </c>
      <c r="Q109" s="34">
        <f t="shared" si="11"/>
        <v>0</v>
      </c>
      <c r="R109" s="71"/>
      <c r="S109" s="55">
        <f t="shared" si="12"/>
        <v>0</v>
      </c>
      <c r="T109" s="55">
        <f t="shared" si="13"/>
        <v>0</v>
      </c>
    </row>
    <row r="110" spans="6:20" ht="13.5" thickTop="1">
      <c r="F110" s="18" t="s">
        <v>17</v>
      </c>
      <c r="G110" s="12">
        <f>SUM(G100:G109)</f>
        <v>0</v>
      </c>
      <c r="H110" s="19">
        <f>SUM(H100:H109)</f>
        <v>116456.5</v>
      </c>
      <c r="I110" s="12">
        <f>SUM(I100:I109)</f>
        <v>0</v>
      </c>
      <c r="J110" s="10">
        <f>SUM(J100:J109)</f>
        <v>0</v>
      </c>
      <c r="K110" s="19"/>
      <c r="L110" s="141"/>
      <c r="M110" s="32">
        <f t="shared" si="7"/>
        <v>0</v>
      </c>
      <c r="N110" s="37">
        <f t="shared" si="8"/>
        <v>0</v>
      </c>
      <c r="O110" s="34">
        <f t="shared" si="9"/>
        <v>0</v>
      </c>
      <c r="P110" s="37">
        <f t="shared" si="10"/>
        <v>0</v>
      </c>
      <c r="Q110" s="34">
        <f t="shared" si="11"/>
        <v>0</v>
      </c>
      <c r="R110" s="71"/>
      <c r="S110" s="55">
        <f t="shared" si="12"/>
        <v>0</v>
      </c>
      <c r="T110" s="55">
        <f t="shared" si="13"/>
        <v>0</v>
      </c>
    </row>
    <row r="111" spans="7:20" ht="12.75">
      <c r="G111" s="12"/>
      <c r="H111" s="19"/>
      <c r="I111" s="12"/>
      <c r="J111" s="10"/>
      <c r="K111" s="19"/>
      <c r="L111" s="141"/>
      <c r="M111" s="32">
        <f t="shared" si="7"/>
        <v>0</v>
      </c>
      <c r="N111" s="37">
        <f t="shared" si="8"/>
        <v>0</v>
      </c>
      <c r="O111" s="34">
        <f t="shared" si="9"/>
        <v>0</v>
      </c>
      <c r="P111" s="37">
        <f t="shared" si="10"/>
        <v>0</v>
      </c>
      <c r="Q111" s="34">
        <f t="shared" si="11"/>
        <v>0</v>
      </c>
      <c r="R111" s="71"/>
      <c r="S111" s="55">
        <f t="shared" si="12"/>
        <v>0</v>
      </c>
      <c r="T111" s="55">
        <f t="shared" si="13"/>
        <v>0</v>
      </c>
    </row>
    <row r="112" spans="7:20" ht="12.75">
      <c r="G112" s="12"/>
      <c r="H112" s="19"/>
      <c r="I112" s="12"/>
      <c r="J112" s="10"/>
      <c r="K112" s="19"/>
      <c r="L112" s="141"/>
      <c r="M112" s="32">
        <f t="shared" si="7"/>
        <v>0</v>
      </c>
      <c r="N112" s="37">
        <f t="shared" si="8"/>
        <v>0</v>
      </c>
      <c r="O112" s="34">
        <f t="shared" si="9"/>
        <v>0</v>
      </c>
      <c r="P112" s="37">
        <f t="shared" si="10"/>
        <v>0</v>
      </c>
      <c r="Q112" s="34">
        <f t="shared" si="11"/>
        <v>0</v>
      </c>
      <c r="R112" s="71"/>
      <c r="S112" s="55">
        <f t="shared" si="12"/>
        <v>0</v>
      </c>
      <c r="T112" s="55">
        <f t="shared" si="13"/>
        <v>0</v>
      </c>
    </row>
    <row r="113" spans="7:20" ht="12.75">
      <c r="G113" s="12"/>
      <c r="H113" s="19"/>
      <c r="I113" s="12"/>
      <c r="J113" s="10"/>
      <c r="K113" s="19"/>
      <c r="L113" s="141"/>
      <c r="M113" s="32">
        <f t="shared" si="7"/>
        <v>0</v>
      </c>
      <c r="N113" s="37">
        <f t="shared" si="8"/>
        <v>0</v>
      </c>
      <c r="O113" s="34">
        <f t="shared" si="9"/>
        <v>0</v>
      </c>
      <c r="P113" s="37">
        <f t="shared" si="10"/>
        <v>0</v>
      </c>
      <c r="Q113" s="34">
        <f t="shared" si="11"/>
        <v>0</v>
      </c>
      <c r="R113" s="71"/>
      <c r="S113" s="55">
        <f t="shared" si="12"/>
        <v>0</v>
      </c>
      <c r="T113" s="55">
        <f t="shared" si="13"/>
        <v>0</v>
      </c>
    </row>
    <row r="114" spans="1:20" ht="12.75">
      <c r="A114" s="7" t="s">
        <v>232</v>
      </c>
      <c r="F114" s="153"/>
      <c r="G114" s="12"/>
      <c r="I114" s="12"/>
      <c r="J114" s="10"/>
      <c r="K114" s="19"/>
      <c r="L114" s="142"/>
      <c r="M114" s="32">
        <f t="shared" si="7"/>
        <v>0</v>
      </c>
      <c r="N114" s="37">
        <f t="shared" si="8"/>
        <v>0</v>
      </c>
      <c r="O114" s="34">
        <f t="shared" si="9"/>
        <v>0</v>
      </c>
      <c r="P114" s="37">
        <f t="shared" si="10"/>
        <v>0</v>
      </c>
      <c r="Q114" s="34">
        <f t="shared" si="11"/>
        <v>0</v>
      </c>
      <c r="R114" s="71"/>
      <c r="S114" s="55">
        <f t="shared" si="12"/>
        <v>0</v>
      </c>
      <c r="T114" s="55">
        <f t="shared" si="13"/>
        <v>0</v>
      </c>
    </row>
    <row r="115" spans="2:20" ht="12.75">
      <c r="B115" t="s">
        <v>204</v>
      </c>
      <c r="F115" s="153" t="s">
        <v>154</v>
      </c>
      <c r="G115" s="12"/>
      <c r="I115" s="12"/>
      <c r="J115" s="10"/>
      <c r="K115" s="19"/>
      <c r="L115" s="141"/>
      <c r="M115" s="32">
        <f t="shared" si="7"/>
        <v>0</v>
      </c>
      <c r="N115" s="37">
        <f t="shared" si="8"/>
        <v>0</v>
      </c>
      <c r="O115" s="34">
        <f t="shared" si="9"/>
        <v>0</v>
      </c>
      <c r="P115" s="37">
        <f t="shared" si="10"/>
        <v>0</v>
      </c>
      <c r="Q115" s="34">
        <f t="shared" si="11"/>
        <v>0</v>
      </c>
      <c r="R115" s="71"/>
      <c r="S115" s="55">
        <f t="shared" si="12"/>
        <v>0</v>
      </c>
      <c r="T115" s="55">
        <f t="shared" si="13"/>
        <v>0</v>
      </c>
    </row>
    <row r="116" spans="3:20" ht="12.75">
      <c r="C116" t="s">
        <v>63</v>
      </c>
      <c r="D116" s="208" t="s">
        <v>25</v>
      </c>
      <c r="E116" s="209" t="s">
        <v>54</v>
      </c>
      <c r="F116" s="145" t="s">
        <v>150</v>
      </c>
      <c r="G116" s="12"/>
      <c r="H116" s="19">
        <v>1476</v>
      </c>
      <c r="I116" s="12"/>
      <c r="J116" s="10"/>
      <c r="K116" s="19"/>
      <c r="L116" s="141"/>
      <c r="M116" s="32">
        <f t="shared" si="7"/>
        <v>0</v>
      </c>
      <c r="N116" s="37">
        <f t="shared" si="8"/>
        <v>0</v>
      </c>
      <c r="O116" s="34">
        <f t="shared" si="9"/>
        <v>0</v>
      </c>
      <c r="P116" s="37">
        <f t="shared" si="10"/>
        <v>0</v>
      </c>
      <c r="Q116" s="34">
        <f t="shared" si="11"/>
        <v>0</v>
      </c>
      <c r="R116" s="71"/>
      <c r="S116" s="55">
        <f t="shared" si="12"/>
        <v>0</v>
      </c>
      <c r="T116" s="55">
        <f t="shared" si="13"/>
        <v>0</v>
      </c>
    </row>
    <row r="117" spans="3:20" ht="25.5">
      <c r="C117" t="s">
        <v>63</v>
      </c>
      <c r="D117" s="208" t="s">
        <v>25</v>
      </c>
      <c r="E117" s="209" t="s">
        <v>54</v>
      </c>
      <c r="F117" s="145" t="s">
        <v>233</v>
      </c>
      <c r="G117" s="12"/>
      <c r="H117" s="19">
        <v>1476</v>
      </c>
      <c r="I117" s="12"/>
      <c r="J117" s="10"/>
      <c r="K117" s="19"/>
      <c r="L117" s="141"/>
      <c r="M117" s="32">
        <f t="shared" si="7"/>
        <v>0</v>
      </c>
      <c r="N117" s="37">
        <f t="shared" si="8"/>
        <v>0</v>
      </c>
      <c r="O117" s="34">
        <f t="shared" si="9"/>
        <v>0</v>
      </c>
      <c r="P117" s="37">
        <f t="shared" si="10"/>
        <v>0</v>
      </c>
      <c r="Q117" s="34">
        <f t="shared" si="11"/>
        <v>0</v>
      </c>
      <c r="R117" s="71"/>
      <c r="S117" s="55">
        <f t="shared" si="12"/>
        <v>0</v>
      </c>
      <c r="T117" s="55">
        <f t="shared" si="13"/>
        <v>0</v>
      </c>
    </row>
    <row r="118" spans="3:20" ht="25.5">
      <c r="C118" t="s">
        <v>63</v>
      </c>
      <c r="D118" s="208" t="s">
        <v>25</v>
      </c>
      <c r="E118" s="209" t="s">
        <v>54</v>
      </c>
      <c r="F118" s="145" t="s">
        <v>234</v>
      </c>
      <c r="G118" s="143">
        <v>800</v>
      </c>
      <c r="H118" s="19">
        <v>1476</v>
      </c>
      <c r="I118" s="12"/>
      <c r="J118" s="10"/>
      <c r="K118" s="19"/>
      <c r="L118" s="141"/>
      <c r="M118" s="32">
        <f t="shared" si="7"/>
        <v>800</v>
      </c>
      <c r="N118" s="37">
        <f t="shared" si="8"/>
        <v>0</v>
      </c>
      <c r="O118" s="34">
        <f t="shared" si="9"/>
        <v>0</v>
      </c>
      <c r="P118" s="37">
        <f t="shared" si="10"/>
        <v>0</v>
      </c>
      <c r="Q118" s="34">
        <f t="shared" si="11"/>
        <v>0</v>
      </c>
      <c r="R118" s="71"/>
      <c r="S118" s="55">
        <f t="shared" si="12"/>
        <v>0</v>
      </c>
      <c r="T118" s="55">
        <f t="shared" si="13"/>
        <v>800</v>
      </c>
    </row>
    <row r="119" spans="7:20" ht="12.75">
      <c r="G119" s="12"/>
      <c r="H119" s="137"/>
      <c r="I119" s="12"/>
      <c r="J119" s="10"/>
      <c r="K119" s="19"/>
      <c r="L119" s="141"/>
      <c r="M119" s="32">
        <f t="shared" si="7"/>
        <v>0</v>
      </c>
      <c r="N119" s="37">
        <f t="shared" si="8"/>
        <v>0</v>
      </c>
      <c r="O119" s="34">
        <f t="shared" si="9"/>
        <v>0</v>
      </c>
      <c r="P119" s="37">
        <f t="shared" si="10"/>
        <v>0</v>
      </c>
      <c r="Q119" s="34">
        <f t="shared" si="11"/>
        <v>0</v>
      </c>
      <c r="R119" s="71"/>
      <c r="S119" s="55">
        <f t="shared" si="12"/>
        <v>0</v>
      </c>
      <c r="T119" s="55">
        <f t="shared" si="13"/>
        <v>0</v>
      </c>
    </row>
    <row r="120" spans="7:20" ht="12.75">
      <c r="G120" s="12"/>
      <c r="I120" s="12"/>
      <c r="J120" s="10"/>
      <c r="K120" s="19"/>
      <c r="L120" s="141"/>
      <c r="M120" s="32">
        <f t="shared" si="7"/>
        <v>0</v>
      </c>
      <c r="N120" s="37">
        <f t="shared" si="8"/>
        <v>0</v>
      </c>
      <c r="O120" s="34">
        <f t="shared" si="9"/>
        <v>0</v>
      </c>
      <c r="P120" s="37">
        <f t="shared" si="10"/>
        <v>0</v>
      </c>
      <c r="Q120" s="34">
        <f t="shared" si="11"/>
        <v>0</v>
      </c>
      <c r="R120" s="71"/>
      <c r="S120" s="55">
        <f t="shared" si="12"/>
        <v>0</v>
      </c>
      <c r="T120" s="55">
        <f t="shared" si="13"/>
        <v>0</v>
      </c>
    </row>
    <row r="121" spans="7:20" ht="12.75">
      <c r="G121" s="12"/>
      <c r="I121" s="12"/>
      <c r="J121" s="10"/>
      <c r="K121" s="19"/>
      <c r="L121" s="141"/>
      <c r="M121" s="32">
        <f t="shared" si="7"/>
        <v>0</v>
      </c>
      <c r="N121" s="37">
        <f t="shared" si="8"/>
        <v>0</v>
      </c>
      <c r="O121" s="34">
        <f t="shared" si="9"/>
        <v>0</v>
      </c>
      <c r="P121" s="37">
        <f t="shared" si="10"/>
        <v>0</v>
      </c>
      <c r="Q121" s="34">
        <f t="shared" si="11"/>
        <v>0</v>
      </c>
      <c r="R121" s="71"/>
      <c r="S121" s="55">
        <f t="shared" si="12"/>
        <v>0</v>
      </c>
      <c r="T121" s="55">
        <f t="shared" si="13"/>
        <v>0</v>
      </c>
    </row>
    <row r="122" spans="7:20" ht="12.75">
      <c r="G122" s="12"/>
      <c r="I122" s="12"/>
      <c r="J122" s="10"/>
      <c r="K122" s="19"/>
      <c r="L122" s="141"/>
      <c r="M122" s="32">
        <f t="shared" si="7"/>
        <v>0</v>
      </c>
      <c r="N122" s="37">
        <f t="shared" si="8"/>
        <v>0</v>
      </c>
      <c r="O122" s="34">
        <f t="shared" si="9"/>
        <v>0</v>
      </c>
      <c r="P122" s="37">
        <f t="shared" si="10"/>
        <v>0</v>
      </c>
      <c r="Q122" s="34">
        <f t="shared" si="11"/>
        <v>0</v>
      </c>
      <c r="R122" s="71"/>
      <c r="S122" s="55">
        <f t="shared" si="12"/>
        <v>0</v>
      </c>
      <c r="T122" s="55">
        <f t="shared" si="13"/>
        <v>0</v>
      </c>
    </row>
    <row r="123" spans="7:20" ht="12.75">
      <c r="G123" s="12"/>
      <c r="I123" s="12"/>
      <c r="J123" s="10"/>
      <c r="K123" s="19"/>
      <c r="L123" s="141"/>
      <c r="M123" s="32">
        <f t="shared" si="7"/>
        <v>0</v>
      </c>
      <c r="N123" s="37">
        <f t="shared" si="8"/>
        <v>0</v>
      </c>
      <c r="O123" s="34">
        <f t="shared" si="9"/>
        <v>0</v>
      </c>
      <c r="P123" s="37">
        <f t="shared" si="10"/>
        <v>0</v>
      </c>
      <c r="Q123" s="34">
        <f t="shared" si="11"/>
        <v>0</v>
      </c>
      <c r="R123" s="71"/>
      <c r="S123" s="55">
        <f t="shared" si="12"/>
        <v>0</v>
      </c>
      <c r="T123" s="55">
        <f t="shared" si="13"/>
        <v>0</v>
      </c>
    </row>
    <row r="124" spans="7:20" ht="12.75">
      <c r="G124" s="12"/>
      <c r="H124" s="137"/>
      <c r="I124" s="12"/>
      <c r="J124" s="10"/>
      <c r="K124" s="19"/>
      <c r="L124" s="141"/>
      <c r="M124" s="32">
        <f t="shared" si="7"/>
        <v>0</v>
      </c>
      <c r="N124" s="37">
        <f t="shared" si="8"/>
        <v>0</v>
      </c>
      <c r="O124" s="34">
        <f t="shared" si="9"/>
        <v>0</v>
      </c>
      <c r="P124" s="37">
        <f t="shared" si="10"/>
        <v>0</v>
      </c>
      <c r="Q124" s="34">
        <f t="shared" si="11"/>
        <v>0</v>
      </c>
      <c r="R124" s="71"/>
      <c r="S124" s="55">
        <f t="shared" si="12"/>
        <v>0</v>
      </c>
      <c r="T124" s="55">
        <f t="shared" si="13"/>
        <v>0</v>
      </c>
    </row>
    <row r="125" spans="7:20" ht="12.75">
      <c r="G125" s="12"/>
      <c r="H125" s="137"/>
      <c r="I125" s="12"/>
      <c r="J125" s="10"/>
      <c r="K125" s="19"/>
      <c r="L125" s="141"/>
      <c r="M125" s="32">
        <f t="shared" si="7"/>
        <v>0</v>
      </c>
      <c r="N125" s="37">
        <f t="shared" si="8"/>
        <v>0</v>
      </c>
      <c r="O125" s="34">
        <f t="shared" si="9"/>
        <v>0</v>
      </c>
      <c r="P125" s="37">
        <f t="shared" si="10"/>
        <v>0</v>
      </c>
      <c r="Q125" s="34">
        <f t="shared" si="11"/>
        <v>0</v>
      </c>
      <c r="R125" s="71"/>
      <c r="S125" s="55">
        <f t="shared" si="12"/>
        <v>0</v>
      </c>
      <c r="T125" s="55">
        <f t="shared" si="13"/>
        <v>0</v>
      </c>
    </row>
    <row r="126" spans="7:20" ht="12.75">
      <c r="G126" s="12"/>
      <c r="H126" s="137"/>
      <c r="I126" s="12"/>
      <c r="J126" s="10"/>
      <c r="K126" s="19"/>
      <c r="L126" s="141"/>
      <c r="M126" s="32">
        <f t="shared" si="7"/>
        <v>0</v>
      </c>
      <c r="N126" s="37">
        <f t="shared" si="8"/>
        <v>0</v>
      </c>
      <c r="O126" s="34">
        <f t="shared" si="9"/>
        <v>0</v>
      </c>
      <c r="P126" s="37">
        <f t="shared" si="10"/>
        <v>0</v>
      </c>
      <c r="Q126" s="34">
        <f t="shared" si="11"/>
        <v>0</v>
      </c>
      <c r="R126" s="71"/>
      <c r="S126" s="55">
        <f t="shared" si="12"/>
        <v>0</v>
      </c>
      <c r="T126" s="55">
        <f t="shared" si="13"/>
        <v>0</v>
      </c>
    </row>
    <row r="127" spans="7:20" ht="12.75">
      <c r="G127" s="12"/>
      <c r="H127" s="137"/>
      <c r="I127" s="12"/>
      <c r="J127" s="10"/>
      <c r="K127" s="19"/>
      <c r="L127" s="141"/>
      <c r="M127" s="32">
        <f t="shared" si="7"/>
        <v>0</v>
      </c>
      <c r="N127" s="37">
        <f t="shared" si="8"/>
        <v>0</v>
      </c>
      <c r="O127" s="34">
        <f t="shared" si="9"/>
        <v>0</v>
      </c>
      <c r="P127" s="37">
        <f t="shared" si="10"/>
        <v>0</v>
      </c>
      <c r="Q127" s="34">
        <f t="shared" si="11"/>
        <v>0</v>
      </c>
      <c r="R127" s="71"/>
      <c r="S127" s="55">
        <f t="shared" si="12"/>
        <v>0</v>
      </c>
      <c r="T127" s="55">
        <f t="shared" si="13"/>
        <v>0</v>
      </c>
    </row>
    <row r="128" spans="7:20" ht="12.75">
      <c r="G128" s="12"/>
      <c r="I128" s="12"/>
      <c r="J128" s="10"/>
      <c r="K128" s="19"/>
      <c r="L128" s="141"/>
      <c r="M128" s="32">
        <f t="shared" si="7"/>
        <v>0</v>
      </c>
      <c r="N128" s="37">
        <f t="shared" si="8"/>
        <v>0</v>
      </c>
      <c r="O128" s="34">
        <f t="shared" si="9"/>
        <v>0</v>
      </c>
      <c r="P128" s="37">
        <f t="shared" si="10"/>
        <v>0</v>
      </c>
      <c r="Q128" s="34">
        <f t="shared" si="11"/>
        <v>0</v>
      </c>
      <c r="R128" s="71"/>
      <c r="S128" s="55">
        <f t="shared" si="12"/>
        <v>0</v>
      </c>
      <c r="T128" s="55">
        <f t="shared" si="13"/>
        <v>0</v>
      </c>
    </row>
    <row r="129" spans="7:20" ht="12.75">
      <c r="G129" s="12"/>
      <c r="I129" s="12"/>
      <c r="J129" s="10"/>
      <c r="K129" s="19"/>
      <c r="L129" s="141"/>
      <c r="M129" s="32">
        <f t="shared" si="7"/>
        <v>0</v>
      </c>
      <c r="N129" s="37">
        <f t="shared" si="8"/>
        <v>0</v>
      </c>
      <c r="O129" s="34">
        <f t="shared" si="9"/>
        <v>0</v>
      </c>
      <c r="P129" s="37">
        <f t="shared" si="10"/>
        <v>0</v>
      </c>
      <c r="Q129" s="34">
        <f t="shared" si="11"/>
        <v>0</v>
      </c>
      <c r="R129" s="71"/>
      <c r="S129" s="55">
        <f t="shared" si="12"/>
        <v>0</v>
      </c>
      <c r="T129" s="55">
        <f t="shared" si="13"/>
        <v>0</v>
      </c>
    </row>
    <row r="130" spans="7:20" ht="12.75">
      <c r="G130" s="12"/>
      <c r="I130" s="12"/>
      <c r="J130" s="10"/>
      <c r="K130" s="19"/>
      <c r="L130" s="141"/>
      <c r="M130" s="32">
        <f t="shared" si="7"/>
        <v>0</v>
      </c>
      <c r="N130" s="37">
        <f t="shared" si="8"/>
        <v>0</v>
      </c>
      <c r="O130" s="34">
        <f t="shared" si="9"/>
        <v>0</v>
      </c>
      <c r="P130" s="37">
        <f t="shared" si="10"/>
        <v>0</v>
      </c>
      <c r="Q130" s="34">
        <f t="shared" si="11"/>
        <v>0</v>
      </c>
      <c r="R130" s="71"/>
      <c r="S130" s="55">
        <f t="shared" si="12"/>
        <v>0</v>
      </c>
      <c r="T130" s="55">
        <f t="shared" si="13"/>
        <v>0</v>
      </c>
    </row>
    <row r="131" spans="3:20" ht="13.5" thickBot="1">
      <c r="C131" s="14" t="s">
        <v>66</v>
      </c>
      <c r="G131" s="24"/>
      <c r="H131" s="25"/>
      <c r="I131" s="24"/>
      <c r="J131" s="26"/>
      <c r="K131" s="19"/>
      <c r="L131" s="141"/>
      <c r="M131" s="32">
        <f t="shared" si="7"/>
        <v>0</v>
      </c>
      <c r="N131" s="37">
        <f t="shared" si="8"/>
        <v>0</v>
      </c>
      <c r="O131" s="34">
        <f t="shared" si="9"/>
        <v>0</v>
      </c>
      <c r="P131" s="37">
        <f t="shared" si="10"/>
        <v>0</v>
      </c>
      <c r="Q131" s="34">
        <f t="shared" si="11"/>
        <v>0</v>
      </c>
      <c r="R131" s="71"/>
      <c r="S131" s="55">
        <f t="shared" si="12"/>
        <v>0</v>
      </c>
      <c r="T131" s="55">
        <f t="shared" si="13"/>
        <v>0</v>
      </c>
    </row>
    <row r="132" spans="6:20" ht="13.5" thickTop="1">
      <c r="F132" s="18" t="s">
        <v>48</v>
      </c>
      <c r="G132" s="19">
        <f>SUM(G115:G131)</f>
        <v>800</v>
      </c>
      <c r="H132" s="19">
        <f>SUM(H115:H131)</f>
        <v>4428</v>
      </c>
      <c r="I132" s="12">
        <f>SUM(I115:I131)</f>
        <v>0</v>
      </c>
      <c r="J132" s="10">
        <f>SUM(J115:J131)</f>
        <v>0</v>
      </c>
      <c r="K132" s="19"/>
      <c r="L132" s="141"/>
      <c r="M132" s="32">
        <f t="shared" si="7"/>
        <v>0</v>
      </c>
      <c r="N132" s="37">
        <f t="shared" si="8"/>
        <v>0</v>
      </c>
      <c r="O132" s="34">
        <f t="shared" si="9"/>
        <v>0</v>
      </c>
      <c r="P132" s="37">
        <f t="shared" si="10"/>
        <v>0</v>
      </c>
      <c r="Q132" s="34">
        <f t="shared" si="11"/>
        <v>0</v>
      </c>
      <c r="R132" s="71"/>
      <c r="S132" s="55">
        <f t="shared" si="12"/>
        <v>0</v>
      </c>
      <c r="T132" s="55">
        <f t="shared" si="13"/>
        <v>0</v>
      </c>
    </row>
    <row r="133" spans="7:20" ht="12.75">
      <c r="G133" s="12"/>
      <c r="H133" s="19"/>
      <c r="I133" s="12"/>
      <c r="J133" s="10"/>
      <c r="K133" s="19"/>
      <c r="L133" s="141"/>
      <c r="M133" s="32">
        <f t="shared" si="7"/>
        <v>0</v>
      </c>
      <c r="N133" s="37">
        <f t="shared" si="8"/>
        <v>0</v>
      </c>
      <c r="O133" s="34">
        <f t="shared" si="9"/>
        <v>0</v>
      </c>
      <c r="P133" s="37">
        <f t="shared" si="10"/>
        <v>0</v>
      </c>
      <c r="Q133" s="34">
        <f t="shared" si="11"/>
        <v>0</v>
      </c>
      <c r="R133" s="71"/>
      <c r="S133" s="55">
        <f t="shared" si="12"/>
        <v>0</v>
      </c>
      <c r="T133" s="55">
        <f t="shared" si="13"/>
        <v>0</v>
      </c>
    </row>
    <row r="134" spans="7:20" ht="12.75">
      <c r="G134" s="12"/>
      <c r="H134" s="19"/>
      <c r="I134" s="12"/>
      <c r="J134" s="10"/>
      <c r="K134" s="19"/>
      <c r="L134" s="141"/>
      <c r="M134" s="32">
        <f t="shared" si="7"/>
        <v>0</v>
      </c>
      <c r="N134" s="37">
        <f t="shared" si="8"/>
        <v>0</v>
      </c>
      <c r="O134" s="34">
        <f t="shared" si="9"/>
        <v>0</v>
      </c>
      <c r="P134" s="37">
        <f t="shared" si="10"/>
        <v>0</v>
      </c>
      <c r="Q134" s="34">
        <f t="shared" si="11"/>
        <v>0</v>
      </c>
      <c r="R134" s="71"/>
      <c r="S134" s="55">
        <f t="shared" si="12"/>
        <v>0</v>
      </c>
      <c r="T134" s="55">
        <f t="shared" si="13"/>
        <v>0</v>
      </c>
    </row>
    <row r="135" spans="1:20" ht="12.75">
      <c r="A135" s="7" t="s">
        <v>237</v>
      </c>
      <c r="F135" s="153"/>
      <c r="G135" s="12"/>
      <c r="H135" s="19"/>
      <c r="I135" s="12"/>
      <c r="J135" s="10"/>
      <c r="K135" s="19"/>
      <c r="L135" s="142"/>
      <c r="M135" s="32">
        <f t="shared" si="7"/>
        <v>0</v>
      </c>
      <c r="N135" s="37">
        <f t="shared" si="8"/>
        <v>0</v>
      </c>
      <c r="O135" s="34">
        <f t="shared" si="9"/>
        <v>0</v>
      </c>
      <c r="P135" s="37">
        <f t="shared" si="10"/>
        <v>0</v>
      </c>
      <c r="Q135" s="34">
        <f t="shared" si="11"/>
        <v>0</v>
      </c>
      <c r="R135" s="71"/>
      <c r="S135" s="55">
        <f t="shared" si="12"/>
        <v>0</v>
      </c>
      <c r="T135" s="55">
        <f t="shared" si="13"/>
        <v>0</v>
      </c>
    </row>
    <row r="136" spans="1:20" ht="12.75">
      <c r="A136" s="7"/>
      <c r="B136" s="7" t="s">
        <v>235</v>
      </c>
      <c r="C136" s="7"/>
      <c r="D136" s="223"/>
      <c r="E136" s="133"/>
      <c r="F136" s="153"/>
      <c r="G136" s="170"/>
      <c r="H136" s="7"/>
      <c r="I136" s="12"/>
      <c r="J136" s="10"/>
      <c r="K136" s="19"/>
      <c r="L136" s="141"/>
      <c r="M136" s="32">
        <f t="shared" si="7"/>
        <v>0</v>
      </c>
      <c r="N136" s="37">
        <f t="shared" si="8"/>
        <v>0</v>
      </c>
      <c r="O136" s="34">
        <f t="shared" si="9"/>
        <v>0</v>
      </c>
      <c r="P136" s="37">
        <f t="shared" si="10"/>
        <v>0</v>
      </c>
      <c r="Q136" s="34">
        <f t="shared" si="11"/>
        <v>0</v>
      </c>
      <c r="R136" s="71"/>
      <c r="S136" s="55">
        <f t="shared" si="12"/>
        <v>0</v>
      </c>
      <c r="T136" s="55">
        <f t="shared" si="13"/>
        <v>0</v>
      </c>
    </row>
    <row r="137" spans="3:20" ht="12.75">
      <c r="C137" t="s">
        <v>63</v>
      </c>
      <c r="D137" s="157" t="s">
        <v>25</v>
      </c>
      <c r="E137" s="44" t="s">
        <v>147</v>
      </c>
      <c r="F137" t="s">
        <v>236</v>
      </c>
      <c r="G137" s="143">
        <v>2000</v>
      </c>
      <c r="H137" s="12">
        <v>1600</v>
      </c>
      <c r="I137" s="12"/>
      <c r="J137" s="10"/>
      <c r="K137" s="19"/>
      <c r="L137" s="141"/>
      <c r="M137" s="32">
        <f t="shared" si="7"/>
        <v>2000</v>
      </c>
      <c r="N137" s="37">
        <f t="shared" si="8"/>
        <v>0</v>
      </c>
      <c r="O137" s="34">
        <f t="shared" si="9"/>
        <v>0</v>
      </c>
      <c r="P137" s="37">
        <f t="shared" si="10"/>
        <v>0</v>
      </c>
      <c r="Q137" s="34">
        <f t="shared" si="11"/>
        <v>0</v>
      </c>
      <c r="R137" s="71"/>
      <c r="S137" s="55">
        <f t="shared" si="12"/>
        <v>0</v>
      </c>
      <c r="T137" s="55">
        <f t="shared" si="13"/>
        <v>2000</v>
      </c>
    </row>
    <row r="138" spans="1:20" s="35" customFormat="1" ht="25.5">
      <c r="A138" s="35" t="s">
        <v>503</v>
      </c>
      <c r="C138" t="s">
        <v>63</v>
      </c>
      <c r="D138" s="157" t="s">
        <v>25</v>
      </c>
      <c r="E138" s="44" t="s">
        <v>147</v>
      </c>
      <c r="F138" s="210" t="s">
        <v>504</v>
      </c>
      <c r="G138" s="154">
        <v>2000</v>
      </c>
      <c r="H138" s="140">
        <v>1600</v>
      </c>
      <c r="I138" s="140"/>
      <c r="J138" s="141"/>
      <c r="K138" s="38"/>
      <c r="L138" s="38"/>
      <c r="M138" s="32">
        <f t="shared" si="7"/>
        <v>2000</v>
      </c>
      <c r="N138" s="37">
        <f t="shared" si="8"/>
        <v>0</v>
      </c>
      <c r="O138" s="34">
        <f t="shared" si="9"/>
        <v>0</v>
      </c>
      <c r="P138" s="37">
        <f t="shared" si="10"/>
        <v>0</v>
      </c>
      <c r="Q138" s="34">
        <f t="shared" si="11"/>
        <v>0</v>
      </c>
      <c r="R138" s="71"/>
      <c r="S138" s="55">
        <f t="shared" si="12"/>
        <v>0</v>
      </c>
      <c r="T138" s="55">
        <f t="shared" si="13"/>
        <v>2000</v>
      </c>
    </row>
    <row r="139" spans="1:20" s="171" customFormat="1" ht="12.75">
      <c r="A139" s="171" t="s">
        <v>505</v>
      </c>
      <c r="C139" s="171" t="s">
        <v>63</v>
      </c>
      <c r="D139" s="232" t="s">
        <v>28</v>
      </c>
      <c r="E139" s="172" t="s">
        <v>147</v>
      </c>
      <c r="F139" s="171" t="s">
        <v>506</v>
      </c>
      <c r="G139" s="173">
        <v>800</v>
      </c>
      <c r="I139" s="275"/>
      <c r="M139" s="32">
        <f t="shared" si="7"/>
        <v>0</v>
      </c>
      <c r="N139" s="37">
        <f t="shared" si="8"/>
        <v>0</v>
      </c>
      <c r="O139" s="34">
        <f t="shared" si="9"/>
        <v>0</v>
      </c>
      <c r="P139" s="37">
        <f t="shared" si="10"/>
        <v>800</v>
      </c>
      <c r="Q139" s="34">
        <f t="shared" si="11"/>
        <v>0</v>
      </c>
      <c r="R139" s="71"/>
      <c r="S139" s="55">
        <f t="shared" si="12"/>
        <v>0</v>
      </c>
      <c r="T139" s="55">
        <f t="shared" si="13"/>
        <v>800</v>
      </c>
    </row>
    <row r="140" spans="7:20" ht="12.75">
      <c r="G140" s="12"/>
      <c r="H140" s="19"/>
      <c r="I140" s="12"/>
      <c r="J140" s="10"/>
      <c r="K140" s="19"/>
      <c r="L140" s="141"/>
      <c r="M140" s="32">
        <f t="shared" si="7"/>
        <v>0</v>
      </c>
      <c r="N140" s="37">
        <f t="shared" si="8"/>
        <v>0</v>
      </c>
      <c r="O140" s="34">
        <f t="shared" si="9"/>
        <v>0</v>
      </c>
      <c r="P140" s="37">
        <f t="shared" si="10"/>
        <v>0</v>
      </c>
      <c r="Q140" s="34">
        <f t="shared" si="11"/>
        <v>0</v>
      </c>
      <c r="R140" s="71"/>
      <c r="S140" s="55">
        <f t="shared" si="12"/>
        <v>0</v>
      </c>
      <c r="T140" s="55">
        <f t="shared" si="13"/>
        <v>0</v>
      </c>
    </row>
    <row r="141" spans="7:20" ht="12.75">
      <c r="G141" s="12"/>
      <c r="H141" s="19"/>
      <c r="I141" s="12"/>
      <c r="J141" s="10"/>
      <c r="K141" s="19"/>
      <c r="L141" s="141"/>
      <c r="M141" s="32">
        <f t="shared" si="7"/>
        <v>0</v>
      </c>
      <c r="N141" s="37">
        <f t="shared" si="8"/>
        <v>0</v>
      </c>
      <c r="O141" s="34">
        <f t="shared" si="9"/>
        <v>0</v>
      </c>
      <c r="P141" s="37">
        <f t="shared" si="10"/>
        <v>0</v>
      </c>
      <c r="Q141" s="34">
        <f t="shared" si="11"/>
        <v>0</v>
      </c>
      <c r="R141" s="71"/>
      <c r="S141" s="55">
        <f t="shared" si="12"/>
        <v>0</v>
      </c>
      <c r="T141" s="55">
        <f t="shared" si="13"/>
        <v>0</v>
      </c>
    </row>
    <row r="142" spans="7:20" ht="12.75">
      <c r="G142" s="12"/>
      <c r="H142" s="19"/>
      <c r="I142" s="12"/>
      <c r="J142" s="10"/>
      <c r="K142" s="19"/>
      <c r="L142" s="141"/>
      <c r="M142" s="32">
        <f t="shared" si="7"/>
        <v>0</v>
      </c>
      <c r="N142" s="37">
        <f t="shared" si="8"/>
        <v>0</v>
      </c>
      <c r="O142" s="34">
        <f t="shared" si="9"/>
        <v>0</v>
      </c>
      <c r="P142" s="37">
        <f t="shared" si="10"/>
        <v>0</v>
      </c>
      <c r="Q142" s="34">
        <f t="shared" si="11"/>
        <v>0</v>
      </c>
      <c r="R142" s="71"/>
      <c r="S142" s="55">
        <f t="shared" si="12"/>
        <v>0</v>
      </c>
      <c r="T142" s="55">
        <f t="shared" si="13"/>
        <v>0</v>
      </c>
    </row>
    <row r="143" spans="7:20" ht="12.75">
      <c r="G143" s="12"/>
      <c r="H143" s="19"/>
      <c r="I143" s="12"/>
      <c r="J143" s="10"/>
      <c r="K143" s="19"/>
      <c r="L143" s="141"/>
      <c r="M143" s="32">
        <f aca="true" t="shared" si="14" ref="M143:M181">IF(D143="Personnel",G143,0)</f>
        <v>0</v>
      </c>
      <c r="N143" s="37">
        <f aca="true" t="shared" si="15" ref="N143:N181">IF(D143="Hardware",G143,0)</f>
        <v>0</v>
      </c>
      <c r="O143" s="34">
        <f aca="true" t="shared" si="16" ref="O143:O181">IF(D143="software",G143,0)</f>
        <v>0</v>
      </c>
      <c r="P143" s="37">
        <f aca="true" t="shared" si="17" ref="P143:P181">IF(D143="contractual services",G143,0)</f>
        <v>0</v>
      </c>
      <c r="Q143" s="34">
        <f aca="true" t="shared" si="18" ref="Q143:Q181">IF(D143="Other NPS",G143,0)</f>
        <v>0</v>
      </c>
      <c r="R143" s="71"/>
      <c r="S143" s="55">
        <f aca="true" t="shared" si="19" ref="S143:S181">IF(E143="yes",G143,0)</f>
        <v>0</v>
      </c>
      <c r="T143" s="55">
        <f aca="true" t="shared" si="20" ref="T143:T181">IF(E143="no",G143,0)</f>
        <v>0</v>
      </c>
    </row>
    <row r="144" spans="7:20" ht="12.75">
      <c r="G144" s="12"/>
      <c r="H144" s="19"/>
      <c r="I144" s="12"/>
      <c r="J144" s="10"/>
      <c r="K144" s="19"/>
      <c r="L144" s="141"/>
      <c r="M144" s="32">
        <f t="shared" si="14"/>
        <v>0</v>
      </c>
      <c r="N144" s="37">
        <f t="shared" si="15"/>
        <v>0</v>
      </c>
      <c r="O144" s="34">
        <f t="shared" si="16"/>
        <v>0</v>
      </c>
      <c r="P144" s="37">
        <f t="shared" si="17"/>
        <v>0</v>
      </c>
      <c r="Q144" s="34">
        <f t="shared" si="18"/>
        <v>0</v>
      </c>
      <c r="R144" s="71"/>
      <c r="S144" s="55">
        <f t="shared" si="19"/>
        <v>0</v>
      </c>
      <c r="T144" s="55">
        <f t="shared" si="20"/>
        <v>0</v>
      </c>
    </row>
    <row r="145" spans="7:20" ht="12.75">
      <c r="G145" s="12"/>
      <c r="H145" s="19"/>
      <c r="I145" s="12"/>
      <c r="J145" s="10"/>
      <c r="K145" s="19"/>
      <c r="L145" s="141"/>
      <c r="M145" s="32">
        <f t="shared" si="14"/>
        <v>0</v>
      </c>
      <c r="N145" s="37">
        <f t="shared" si="15"/>
        <v>0</v>
      </c>
      <c r="O145" s="34">
        <f t="shared" si="16"/>
        <v>0</v>
      </c>
      <c r="P145" s="37">
        <f t="shared" si="17"/>
        <v>0</v>
      </c>
      <c r="Q145" s="34">
        <f t="shared" si="18"/>
        <v>0</v>
      </c>
      <c r="R145" s="71"/>
      <c r="S145" s="55">
        <f t="shared" si="19"/>
        <v>0</v>
      </c>
      <c r="T145" s="55">
        <f t="shared" si="20"/>
        <v>0</v>
      </c>
    </row>
    <row r="146" spans="7:20" ht="12.75">
      <c r="G146" s="12"/>
      <c r="H146" s="19"/>
      <c r="I146" s="12"/>
      <c r="J146" s="10"/>
      <c r="K146" s="19"/>
      <c r="L146" s="141"/>
      <c r="M146" s="32">
        <f t="shared" si="14"/>
        <v>0</v>
      </c>
      <c r="N146" s="37">
        <f t="shared" si="15"/>
        <v>0</v>
      </c>
      <c r="O146" s="34">
        <f t="shared" si="16"/>
        <v>0</v>
      </c>
      <c r="P146" s="37">
        <f t="shared" si="17"/>
        <v>0</v>
      </c>
      <c r="Q146" s="34">
        <f t="shared" si="18"/>
        <v>0</v>
      </c>
      <c r="R146" s="71"/>
      <c r="S146" s="55">
        <f t="shared" si="19"/>
        <v>0</v>
      </c>
      <c r="T146" s="55">
        <f t="shared" si="20"/>
        <v>0</v>
      </c>
    </row>
    <row r="147" spans="7:20" ht="12.75">
      <c r="G147" s="12"/>
      <c r="H147" s="19"/>
      <c r="I147" s="12"/>
      <c r="J147" s="10"/>
      <c r="K147" s="19"/>
      <c r="L147" s="141"/>
      <c r="M147" s="32">
        <f t="shared" si="14"/>
        <v>0</v>
      </c>
      <c r="N147" s="37">
        <f t="shared" si="15"/>
        <v>0</v>
      </c>
      <c r="O147" s="34">
        <f t="shared" si="16"/>
        <v>0</v>
      </c>
      <c r="P147" s="37">
        <f t="shared" si="17"/>
        <v>0</v>
      </c>
      <c r="Q147" s="34">
        <f t="shared" si="18"/>
        <v>0</v>
      </c>
      <c r="R147" s="71"/>
      <c r="S147" s="55">
        <f t="shared" si="19"/>
        <v>0</v>
      </c>
      <c r="T147" s="55">
        <f t="shared" si="20"/>
        <v>0</v>
      </c>
    </row>
    <row r="148" spans="7:20" ht="12.75">
      <c r="G148" s="12"/>
      <c r="H148" s="19"/>
      <c r="I148" s="12"/>
      <c r="J148" s="10"/>
      <c r="K148" s="19"/>
      <c r="L148" s="141"/>
      <c r="M148" s="32">
        <f t="shared" si="14"/>
        <v>0</v>
      </c>
      <c r="N148" s="37">
        <f t="shared" si="15"/>
        <v>0</v>
      </c>
      <c r="O148" s="34">
        <f t="shared" si="16"/>
        <v>0</v>
      </c>
      <c r="P148" s="37">
        <f t="shared" si="17"/>
        <v>0</v>
      </c>
      <c r="Q148" s="34">
        <f t="shared" si="18"/>
        <v>0</v>
      </c>
      <c r="R148" s="71"/>
      <c r="S148" s="55">
        <f t="shared" si="19"/>
        <v>0</v>
      </c>
      <c r="T148" s="55">
        <f t="shared" si="20"/>
        <v>0</v>
      </c>
    </row>
    <row r="149" spans="7:20" ht="12.75">
      <c r="G149" s="12"/>
      <c r="H149" s="19"/>
      <c r="I149" s="12"/>
      <c r="J149" s="10"/>
      <c r="K149" s="19"/>
      <c r="L149" s="141"/>
      <c r="M149" s="32">
        <f t="shared" si="14"/>
        <v>0</v>
      </c>
      <c r="N149" s="37">
        <f t="shared" si="15"/>
        <v>0</v>
      </c>
      <c r="O149" s="34">
        <f t="shared" si="16"/>
        <v>0</v>
      </c>
      <c r="P149" s="37">
        <f t="shared" si="17"/>
        <v>0</v>
      </c>
      <c r="Q149" s="34">
        <f t="shared" si="18"/>
        <v>0</v>
      </c>
      <c r="R149" s="71"/>
      <c r="S149" s="55">
        <f t="shared" si="19"/>
        <v>0</v>
      </c>
      <c r="T149" s="55">
        <f t="shared" si="20"/>
        <v>0</v>
      </c>
    </row>
    <row r="150" spans="7:20" ht="12.75">
      <c r="G150" s="12"/>
      <c r="H150" s="19"/>
      <c r="I150" s="12"/>
      <c r="J150" s="10"/>
      <c r="K150" s="19"/>
      <c r="L150" s="141"/>
      <c r="M150" s="32">
        <f t="shared" si="14"/>
        <v>0</v>
      </c>
      <c r="N150" s="37">
        <f t="shared" si="15"/>
        <v>0</v>
      </c>
      <c r="O150" s="34">
        <f t="shared" si="16"/>
        <v>0</v>
      </c>
      <c r="P150" s="37">
        <f t="shared" si="17"/>
        <v>0</v>
      </c>
      <c r="Q150" s="34">
        <f t="shared" si="18"/>
        <v>0</v>
      </c>
      <c r="R150" s="71"/>
      <c r="S150" s="55">
        <f t="shared" si="19"/>
        <v>0</v>
      </c>
      <c r="T150" s="55">
        <f t="shared" si="20"/>
        <v>0</v>
      </c>
    </row>
    <row r="151" spans="3:20" ht="13.5" thickBot="1">
      <c r="C151" s="14" t="s">
        <v>66</v>
      </c>
      <c r="G151" s="24"/>
      <c r="H151" s="25"/>
      <c r="I151" s="24"/>
      <c r="J151" s="26"/>
      <c r="K151" s="19"/>
      <c r="L151" s="141"/>
      <c r="M151" s="32">
        <f t="shared" si="14"/>
        <v>0</v>
      </c>
      <c r="N151" s="37">
        <f t="shared" si="15"/>
        <v>0</v>
      </c>
      <c r="O151" s="34">
        <f t="shared" si="16"/>
        <v>0</v>
      </c>
      <c r="P151" s="37">
        <f t="shared" si="17"/>
        <v>0</v>
      </c>
      <c r="Q151" s="34">
        <f t="shared" si="18"/>
        <v>0</v>
      </c>
      <c r="R151" s="71"/>
      <c r="S151" s="55">
        <f t="shared" si="19"/>
        <v>0</v>
      </c>
      <c r="T151" s="55">
        <f t="shared" si="20"/>
        <v>0</v>
      </c>
    </row>
    <row r="152" spans="6:20" ht="13.5" thickTop="1">
      <c r="F152" s="18" t="s">
        <v>49</v>
      </c>
      <c r="G152" s="19">
        <f>SUM(G136:G151)</f>
        <v>4800</v>
      </c>
      <c r="H152" s="19">
        <f>SUM(H136:H151)</f>
        <v>3200</v>
      </c>
      <c r="I152" s="12">
        <f>SUM(I136:I151)</f>
        <v>0</v>
      </c>
      <c r="J152" s="10">
        <f>SUM(J136:J151)</f>
        <v>0</v>
      </c>
      <c r="K152" s="19"/>
      <c r="L152" s="141"/>
      <c r="M152" s="32">
        <f t="shared" si="14"/>
        <v>0</v>
      </c>
      <c r="N152" s="37">
        <f t="shared" si="15"/>
        <v>0</v>
      </c>
      <c r="O152" s="34">
        <f t="shared" si="16"/>
        <v>0</v>
      </c>
      <c r="P152" s="37">
        <f t="shared" si="17"/>
        <v>0</v>
      </c>
      <c r="Q152" s="34">
        <f t="shared" si="18"/>
        <v>0</v>
      </c>
      <c r="R152" s="71"/>
      <c r="S152" s="55">
        <f t="shared" si="19"/>
        <v>0</v>
      </c>
      <c r="T152" s="55">
        <f t="shared" si="20"/>
        <v>0</v>
      </c>
    </row>
    <row r="153" spans="7:20" ht="12.75">
      <c r="G153" s="12"/>
      <c r="H153" s="19"/>
      <c r="I153" s="12"/>
      <c r="J153" s="10"/>
      <c r="K153" s="19"/>
      <c r="L153" s="141"/>
      <c r="M153" s="32">
        <f t="shared" si="14"/>
        <v>0</v>
      </c>
      <c r="N153" s="37">
        <f t="shared" si="15"/>
        <v>0</v>
      </c>
      <c r="O153" s="34">
        <f t="shared" si="16"/>
        <v>0</v>
      </c>
      <c r="P153" s="37">
        <f t="shared" si="17"/>
        <v>0</v>
      </c>
      <c r="Q153" s="34">
        <f t="shared" si="18"/>
        <v>0</v>
      </c>
      <c r="R153" s="71"/>
      <c r="S153" s="55">
        <f t="shared" si="19"/>
        <v>0</v>
      </c>
      <c r="T153" s="55">
        <f t="shared" si="20"/>
        <v>0</v>
      </c>
    </row>
    <row r="154" spans="7:20" ht="12.75">
      <c r="G154" s="11"/>
      <c r="H154" s="21"/>
      <c r="I154" s="11"/>
      <c r="J154" s="2"/>
      <c r="K154" s="21"/>
      <c r="L154" s="73"/>
      <c r="M154" s="32">
        <f t="shared" si="14"/>
        <v>0</v>
      </c>
      <c r="N154" s="37">
        <f t="shared" si="15"/>
        <v>0</v>
      </c>
      <c r="O154" s="34">
        <f t="shared" si="16"/>
        <v>0</v>
      </c>
      <c r="P154" s="37">
        <f t="shared" si="17"/>
        <v>0</v>
      </c>
      <c r="Q154" s="34">
        <f t="shared" si="18"/>
        <v>0</v>
      </c>
      <c r="R154" s="71"/>
      <c r="S154" s="55">
        <f t="shared" si="19"/>
        <v>0</v>
      </c>
      <c r="T154" s="55">
        <f t="shared" si="20"/>
        <v>0</v>
      </c>
    </row>
    <row r="155" spans="1:20" ht="12.75">
      <c r="A155" s="7" t="s">
        <v>47</v>
      </c>
      <c r="F155" s="7"/>
      <c r="G155" s="12"/>
      <c r="H155" s="19"/>
      <c r="I155" s="12"/>
      <c r="J155" s="10"/>
      <c r="K155" s="19"/>
      <c r="L155" s="141"/>
      <c r="M155" s="32">
        <f t="shared" si="14"/>
        <v>0</v>
      </c>
      <c r="N155" s="37">
        <f t="shared" si="15"/>
        <v>0</v>
      </c>
      <c r="O155" s="34">
        <f t="shared" si="16"/>
        <v>0</v>
      </c>
      <c r="P155" s="37">
        <f t="shared" si="17"/>
        <v>0</v>
      </c>
      <c r="Q155" s="34">
        <f t="shared" si="18"/>
        <v>0</v>
      </c>
      <c r="R155" s="71"/>
      <c r="S155" s="55">
        <f t="shared" si="19"/>
        <v>0</v>
      </c>
      <c r="T155" s="55">
        <f t="shared" si="20"/>
        <v>0</v>
      </c>
    </row>
    <row r="156" spans="7:20" ht="12.75">
      <c r="G156" s="12"/>
      <c r="I156" s="12"/>
      <c r="J156" s="10"/>
      <c r="K156" s="19"/>
      <c r="L156" s="141"/>
      <c r="M156" s="32">
        <f t="shared" si="14"/>
        <v>0</v>
      </c>
      <c r="N156" s="37">
        <f t="shared" si="15"/>
        <v>0</v>
      </c>
      <c r="O156" s="34">
        <f t="shared" si="16"/>
        <v>0</v>
      </c>
      <c r="P156" s="37">
        <f t="shared" si="17"/>
        <v>0</v>
      </c>
      <c r="Q156" s="34">
        <f t="shared" si="18"/>
        <v>0</v>
      </c>
      <c r="R156" s="71"/>
      <c r="S156" s="55">
        <f t="shared" si="19"/>
        <v>0</v>
      </c>
      <c r="T156" s="55">
        <f t="shared" si="20"/>
        <v>0</v>
      </c>
    </row>
    <row r="157" spans="7:20" ht="12.75">
      <c r="G157" s="12"/>
      <c r="H157" s="19"/>
      <c r="I157" s="12"/>
      <c r="J157" s="10"/>
      <c r="K157" s="19"/>
      <c r="L157" s="141"/>
      <c r="M157" s="32">
        <f t="shared" si="14"/>
        <v>0</v>
      </c>
      <c r="N157" s="37">
        <f t="shared" si="15"/>
        <v>0</v>
      </c>
      <c r="O157" s="34">
        <f t="shared" si="16"/>
        <v>0</v>
      </c>
      <c r="P157" s="37">
        <f t="shared" si="17"/>
        <v>0</v>
      </c>
      <c r="Q157" s="34">
        <f t="shared" si="18"/>
        <v>0</v>
      </c>
      <c r="R157" s="71"/>
      <c r="S157" s="55">
        <f t="shared" si="19"/>
        <v>0</v>
      </c>
      <c r="T157" s="55">
        <f t="shared" si="20"/>
        <v>0</v>
      </c>
    </row>
    <row r="158" spans="7:20" ht="12.75">
      <c r="G158" s="12"/>
      <c r="H158" s="19"/>
      <c r="I158" s="12"/>
      <c r="J158" s="10"/>
      <c r="K158" s="19"/>
      <c r="L158" s="141"/>
      <c r="M158" s="32">
        <f t="shared" si="14"/>
        <v>0</v>
      </c>
      <c r="N158" s="37">
        <f t="shared" si="15"/>
        <v>0</v>
      </c>
      <c r="O158" s="34">
        <f t="shared" si="16"/>
        <v>0</v>
      </c>
      <c r="P158" s="37">
        <f t="shared" si="17"/>
        <v>0</v>
      </c>
      <c r="Q158" s="34">
        <f t="shared" si="18"/>
        <v>0</v>
      </c>
      <c r="R158" s="71"/>
      <c r="S158" s="55">
        <f t="shared" si="19"/>
        <v>0</v>
      </c>
      <c r="T158" s="55">
        <f t="shared" si="20"/>
        <v>0</v>
      </c>
    </row>
    <row r="159" spans="7:20" ht="12.75">
      <c r="G159" s="12"/>
      <c r="H159" s="19"/>
      <c r="I159" s="12"/>
      <c r="J159" s="10"/>
      <c r="K159" s="19"/>
      <c r="L159" s="141"/>
      <c r="M159" s="32">
        <f t="shared" si="14"/>
        <v>0</v>
      </c>
      <c r="N159" s="37">
        <f t="shared" si="15"/>
        <v>0</v>
      </c>
      <c r="O159" s="34">
        <f t="shared" si="16"/>
        <v>0</v>
      </c>
      <c r="P159" s="37">
        <f t="shared" si="17"/>
        <v>0</v>
      </c>
      <c r="Q159" s="34">
        <f t="shared" si="18"/>
        <v>0</v>
      </c>
      <c r="R159" s="71"/>
      <c r="S159" s="55">
        <f t="shared" si="19"/>
        <v>0</v>
      </c>
      <c r="T159" s="55">
        <f t="shared" si="20"/>
        <v>0</v>
      </c>
    </row>
    <row r="160" spans="7:20" ht="12.75">
      <c r="G160" s="12"/>
      <c r="H160" s="19"/>
      <c r="I160" s="12"/>
      <c r="J160" s="10"/>
      <c r="K160" s="19"/>
      <c r="L160" s="141"/>
      <c r="M160" s="32">
        <f t="shared" si="14"/>
        <v>0</v>
      </c>
      <c r="N160" s="37">
        <f t="shared" si="15"/>
        <v>0</v>
      </c>
      <c r="O160" s="34">
        <f t="shared" si="16"/>
        <v>0</v>
      </c>
      <c r="P160" s="37">
        <f t="shared" si="17"/>
        <v>0</v>
      </c>
      <c r="Q160" s="34">
        <f t="shared" si="18"/>
        <v>0</v>
      </c>
      <c r="R160" s="71"/>
      <c r="S160" s="55">
        <f t="shared" si="19"/>
        <v>0</v>
      </c>
      <c r="T160" s="55">
        <f t="shared" si="20"/>
        <v>0</v>
      </c>
    </row>
    <row r="161" spans="7:20" ht="12.75">
      <c r="G161" s="12"/>
      <c r="H161" s="19"/>
      <c r="I161" s="12"/>
      <c r="J161" s="10"/>
      <c r="K161" s="19"/>
      <c r="L161" s="141"/>
      <c r="M161" s="32">
        <f t="shared" si="14"/>
        <v>0</v>
      </c>
      <c r="N161" s="37">
        <f t="shared" si="15"/>
        <v>0</v>
      </c>
      <c r="O161" s="34">
        <f t="shared" si="16"/>
        <v>0</v>
      </c>
      <c r="P161" s="37">
        <f t="shared" si="17"/>
        <v>0</v>
      </c>
      <c r="Q161" s="34">
        <f t="shared" si="18"/>
        <v>0</v>
      </c>
      <c r="R161" s="71"/>
      <c r="S161" s="55">
        <f t="shared" si="19"/>
        <v>0</v>
      </c>
      <c r="T161" s="55">
        <f t="shared" si="20"/>
        <v>0</v>
      </c>
    </row>
    <row r="162" spans="7:20" ht="12.75">
      <c r="G162" s="12"/>
      <c r="H162" s="19"/>
      <c r="I162" s="12"/>
      <c r="J162" s="10"/>
      <c r="K162" s="19"/>
      <c r="L162" s="141"/>
      <c r="M162" s="32">
        <f t="shared" si="14"/>
        <v>0</v>
      </c>
      <c r="N162" s="37">
        <f t="shared" si="15"/>
        <v>0</v>
      </c>
      <c r="O162" s="34">
        <f t="shared" si="16"/>
        <v>0</v>
      </c>
      <c r="P162" s="37">
        <f t="shared" si="17"/>
        <v>0</v>
      </c>
      <c r="Q162" s="34">
        <f t="shared" si="18"/>
        <v>0</v>
      </c>
      <c r="R162" s="71"/>
      <c r="S162" s="55">
        <f t="shared" si="19"/>
        <v>0</v>
      </c>
      <c r="T162" s="55">
        <f t="shared" si="20"/>
        <v>0</v>
      </c>
    </row>
    <row r="163" spans="7:20" ht="12.75">
      <c r="G163" s="12"/>
      <c r="H163" s="19"/>
      <c r="I163" s="12"/>
      <c r="J163" s="10"/>
      <c r="K163" s="19"/>
      <c r="L163" s="141"/>
      <c r="M163" s="32">
        <f t="shared" si="14"/>
        <v>0</v>
      </c>
      <c r="N163" s="37">
        <f t="shared" si="15"/>
        <v>0</v>
      </c>
      <c r="O163" s="34">
        <f t="shared" si="16"/>
        <v>0</v>
      </c>
      <c r="P163" s="37">
        <f t="shared" si="17"/>
        <v>0</v>
      </c>
      <c r="Q163" s="34">
        <f t="shared" si="18"/>
        <v>0</v>
      </c>
      <c r="R163" s="71"/>
      <c r="S163" s="55">
        <f t="shared" si="19"/>
        <v>0</v>
      </c>
      <c r="T163" s="55">
        <f t="shared" si="20"/>
        <v>0</v>
      </c>
    </row>
    <row r="164" spans="7:20" ht="12.75">
      <c r="G164" s="12"/>
      <c r="H164" s="19"/>
      <c r="I164" s="12"/>
      <c r="J164" s="10"/>
      <c r="K164" s="19"/>
      <c r="L164" s="141"/>
      <c r="M164" s="32">
        <f t="shared" si="14"/>
        <v>0</v>
      </c>
      <c r="N164" s="37">
        <f t="shared" si="15"/>
        <v>0</v>
      </c>
      <c r="O164" s="34">
        <f t="shared" si="16"/>
        <v>0</v>
      </c>
      <c r="P164" s="37">
        <f t="shared" si="17"/>
        <v>0</v>
      </c>
      <c r="Q164" s="34">
        <f t="shared" si="18"/>
        <v>0</v>
      </c>
      <c r="R164" s="71"/>
      <c r="S164" s="55">
        <f t="shared" si="19"/>
        <v>0</v>
      </c>
      <c r="T164" s="55">
        <f t="shared" si="20"/>
        <v>0</v>
      </c>
    </row>
    <row r="165" spans="7:20" ht="12.75">
      <c r="G165" s="12"/>
      <c r="H165" s="19"/>
      <c r="I165" s="12"/>
      <c r="J165" s="10"/>
      <c r="K165" s="19"/>
      <c r="L165" s="141"/>
      <c r="M165" s="32">
        <f t="shared" si="14"/>
        <v>0</v>
      </c>
      <c r="N165" s="37">
        <f t="shared" si="15"/>
        <v>0</v>
      </c>
      <c r="O165" s="34">
        <f t="shared" si="16"/>
        <v>0</v>
      </c>
      <c r="P165" s="37">
        <f t="shared" si="17"/>
        <v>0</v>
      </c>
      <c r="Q165" s="34">
        <f t="shared" si="18"/>
        <v>0</v>
      </c>
      <c r="R165" s="71"/>
      <c r="S165" s="55">
        <f t="shared" si="19"/>
        <v>0</v>
      </c>
      <c r="T165" s="55">
        <f t="shared" si="20"/>
        <v>0</v>
      </c>
    </row>
    <row r="166" spans="7:20" ht="12.75">
      <c r="G166" s="12"/>
      <c r="H166" s="19"/>
      <c r="I166" s="12"/>
      <c r="J166" s="10"/>
      <c r="K166" s="19"/>
      <c r="L166" s="141"/>
      <c r="M166" s="32">
        <f t="shared" si="14"/>
        <v>0</v>
      </c>
      <c r="N166" s="37">
        <f t="shared" si="15"/>
        <v>0</v>
      </c>
      <c r="O166" s="34">
        <f t="shared" si="16"/>
        <v>0</v>
      </c>
      <c r="P166" s="37">
        <f t="shared" si="17"/>
        <v>0</v>
      </c>
      <c r="Q166" s="34">
        <f t="shared" si="18"/>
        <v>0</v>
      </c>
      <c r="R166" s="71"/>
      <c r="S166" s="55">
        <f t="shared" si="19"/>
        <v>0</v>
      </c>
      <c r="T166" s="55">
        <f t="shared" si="20"/>
        <v>0</v>
      </c>
    </row>
    <row r="167" spans="7:20" ht="12.75">
      <c r="G167" s="12"/>
      <c r="H167" s="19"/>
      <c r="I167" s="12"/>
      <c r="J167" s="10"/>
      <c r="K167" s="19"/>
      <c r="L167" s="141"/>
      <c r="M167" s="32">
        <f t="shared" si="14"/>
        <v>0</v>
      </c>
      <c r="N167" s="37">
        <f t="shared" si="15"/>
        <v>0</v>
      </c>
      <c r="O167" s="34">
        <f t="shared" si="16"/>
        <v>0</v>
      </c>
      <c r="P167" s="37">
        <f t="shared" si="17"/>
        <v>0</v>
      </c>
      <c r="Q167" s="34">
        <f t="shared" si="18"/>
        <v>0</v>
      </c>
      <c r="R167" s="71"/>
      <c r="S167" s="55">
        <f t="shared" si="19"/>
        <v>0</v>
      </c>
      <c r="T167" s="55">
        <f t="shared" si="20"/>
        <v>0</v>
      </c>
    </row>
    <row r="168" spans="7:20" ht="12.75">
      <c r="G168" s="12"/>
      <c r="H168" s="19"/>
      <c r="I168" s="12"/>
      <c r="J168" s="10"/>
      <c r="K168" s="19"/>
      <c r="L168" s="141"/>
      <c r="M168" s="32">
        <f t="shared" si="14"/>
        <v>0</v>
      </c>
      <c r="N168" s="37">
        <f t="shared" si="15"/>
        <v>0</v>
      </c>
      <c r="O168" s="34">
        <f t="shared" si="16"/>
        <v>0</v>
      </c>
      <c r="P168" s="37">
        <f t="shared" si="17"/>
        <v>0</v>
      </c>
      <c r="Q168" s="34">
        <f t="shared" si="18"/>
        <v>0</v>
      </c>
      <c r="R168" s="71"/>
      <c r="S168" s="55">
        <f t="shared" si="19"/>
        <v>0</v>
      </c>
      <c r="T168" s="55">
        <f t="shared" si="20"/>
        <v>0</v>
      </c>
    </row>
    <row r="169" spans="7:20" ht="12.75">
      <c r="G169" s="12"/>
      <c r="H169" s="19"/>
      <c r="I169" s="12"/>
      <c r="J169" s="10"/>
      <c r="K169" s="19"/>
      <c r="L169" s="141"/>
      <c r="M169" s="32">
        <f t="shared" si="14"/>
        <v>0</v>
      </c>
      <c r="N169" s="37">
        <f t="shared" si="15"/>
        <v>0</v>
      </c>
      <c r="O169" s="34">
        <f t="shared" si="16"/>
        <v>0</v>
      </c>
      <c r="P169" s="37">
        <f t="shared" si="17"/>
        <v>0</v>
      </c>
      <c r="Q169" s="34">
        <f t="shared" si="18"/>
        <v>0</v>
      </c>
      <c r="R169" s="71"/>
      <c r="S169" s="55">
        <f t="shared" si="19"/>
        <v>0</v>
      </c>
      <c r="T169" s="55">
        <f t="shared" si="20"/>
        <v>0</v>
      </c>
    </row>
    <row r="170" spans="7:20" ht="12.75">
      <c r="G170" s="12"/>
      <c r="H170" s="19"/>
      <c r="I170" s="12"/>
      <c r="J170" s="10"/>
      <c r="K170" s="19"/>
      <c r="L170" s="141"/>
      <c r="M170" s="32">
        <f t="shared" si="14"/>
        <v>0</v>
      </c>
      <c r="N170" s="37">
        <f t="shared" si="15"/>
        <v>0</v>
      </c>
      <c r="O170" s="34">
        <f t="shared" si="16"/>
        <v>0</v>
      </c>
      <c r="P170" s="37">
        <f t="shared" si="17"/>
        <v>0</v>
      </c>
      <c r="Q170" s="34">
        <f t="shared" si="18"/>
        <v>0</v>
      </c>
      <c r="R170" s="71"/>
      <c r="S170" s="55">
        <f t="shared" si="19"/>
        <v>0</v>
      </c>
      <c r="T170" s="55">
        <f t="shared" si="20"/>
        <v>0</v>
      </c>
    </row>
    <row r="171" spans="7:20" ht="12.75">
      <c r="G171" s="12"/>
      <c r="H171" s="19"/>
      <c r="I171" s="12"/>
      <c r="J171" s="10"/>
      <c r="K171" s="19"/>
      <c r="L171" s="141"/>
      <c r="M171" s="32">
        <f t="shared" si="14"/>
        <v>0</v>
      </c>
      <c r="N171" s="37">
        <f t="shared" si="15"/>
        <v>0</v>
      </c>
      <c r="O171" s="34">
        <f t="shared" si="16"/>
        <v>0</v>
      </c>
      <c r="P171" s="37">
        <f t="shared" si="17"/>
        <v>0</v>
      </c>
      <c r="Q171" s="34">
        <f t="shared" si="18"/>
        <v>0</v>
      </c>
      <c r="R171" s="71"/>
      <c r="S171" s="55">
        <f t="shared" si="19"/>
        <v>0</v>
      </c>
      <c r="T171" s="55">
        <f t="shared" si="20"/>
        <v>0</v>
      </c>
    </row>
    <row r="172" spans="3:20" ht="13.5" thickBot="1">
      <c r="C172" s="14" t="s">
        <v>66</v>
      </c>
      <c r="G172" s="24"/>
      <c r="H172" s="25"/>
      <c r="I172" s="24"/>
      <c r="J172" s="26"/>
      <c r="K172" s="19"/>
      <c r="L172" s="141"/>
      <c r="M172" s="32">
        <f t="shared" si="14"/>
        <v>0</v>
      </c>
      <c r="N172" s="37">
        <f t="shared" si="15"/>
        <v>0</v>
      </c>
      <c r="O172" s="34">
        <f t="shared" si="16"/>
        <v>0</v>
      </c>
      <c r="P172" s="37">
        <f t="shared" si="17"/>
        <v>0</v>
      </c>
      <c r="Q172" s="34">
        <f t="shared" si="18"/>
        <v>0</v>
      </c>
      <c r="R172" s="71"/>
      <c r="S172" s="55">
        <f t="shared" si="19"/>
        <v>0</v>
      </c>
      <c r="T172" s="55">
        <f t="shared" si="20"/>
        <v>0</v>
      </c>
    </row>
    <row r="173" spans="6:20" ht="13.5" thickTop="1">
      <c r="F173" s="18" t="s">
        <v>50</v>
      </c>
      <c r="G173" s="10">
        <f>SUM(G156:G172)</f>
        <v>0</v>
      </c>
      <c r="H173" s="10">
        <f>SUM(H156:H172)</f>
        <v>0</v>
      </c>
      <c r="I173" s="10">
        <f>SUM(I156:I172)</f>
        <v>0</v>
      </c>
      <c r="J173" s="10">
        <f>SUM(J156:J172)</f>
        <v>0</v>
      </c>
      <c r="K173" s="19"/>
      <c r="L173" s="141"/>
      <c r="M173" s="32">
        <f t="shared" si="14"/>
        <v>0</v>
      </c>
      <c r="N173" s="37">
        <f t="shared" si="15"/>
        <v>0</v>
      </c>
      <c r="O173" s="34">
        <f t="shared" si="16"/>
        <v>0</v>
      </c>
      <c r="P173" s="37">
        <f t="shared" si="17"/>
        <v>0</v>
      </c>
      <c r="Q173" s="34">
        <f t="shared" si="18"/>
        <v>0</v>
      </c>
      <c r="R173" s="71"/>
      <c r="S173" s="55">
        <f t="shared" si="19"/>
        <v>0</v>
      </c>
      <c r="T173" s="55">
        <f t="shared" si="20"/>
        <v>0</v>
      </c>
    </row>
    <row r="174" spans="7:20" ht="12.75">
      <c r="G174" s="11"/>
      <c r="H174" s="21"/>
      <c r="I174" s="11"/>
      <c r="J174" s="2"/>
      <c r="K174" s="21"/>
      <c r="L174" s="73"/>
      <c r="M174" s="32">
        <f t="shared" si="14"/>
        <v>0</v>
      </c>
      <c r="N174" s="37">
        <f t="shared" si="15"/>
        <v>0</v>
      </c>
      <c r="O174" s="34">
        <f t="shared" si="16"/>
        <v>0</v>
      </c>
      <c r="P174" s="37">
        <f t="shared" si="17"/>
        <v>0</v>
      </c>
      <c r="Q174" s="34">
        <f t="shared" si="18"/>
        <v>0</v>
      </c>
      <c r="R174" s="71"/>
      <c r="S174" s="55">
        <f t="shared" si="19"/>
        <v>0</v>
      </c>
      <c r="T174" s="55">
        <f t="shared" si="20"/>
        <v>0</v>
      </c>
    </row>
    <row r="175" spans="7:20" ht="12.75">
      <c r="G175" s="11"/>
      <c r="H175" s="21"/>
      <c r="I175" s="11"/>
      <c r="J175" s="2"/>
      <c r="K175" s="21"/>
      <c r="L175" s="73"/>
      <c r="M175" s="32">
        <f t="shared" si="14"/>
        <v>0</v>
      </c>
      <c r="N175" s="37">
        <f t="shared" si="15"/>
        <v>0</v>
      </c>
      <c r="O175" s="34">
        <f t="shared" si="16"/>
        <v>0</v>
      </c>
      <c r="P175" s="37">
        <f t="shared" si="17"/>
        <v>0</v>
      </c>
      <c r="Q175" s="34">
        <f t="shared" si="18"/>
        <v>0</v>
      </c>
      <c r="R175" s="71"/>
      <c r="S175" s="55">
        <f t="shared" si="19"/>
        <v>0</v>
      </c>
      <c r="T175" s="55">
        <f t="shared" si="20"/>
        <v>0</v>
      </c>
    </row>
    <row r="176" spans="7:20" ht="12.75">
      <c r="G176" s="11"/>
      <c r="H176" s="21"/>
      <c r="I176" s="11"/>
      <c r="J176" s="2"/>
      <c r="K176" s="21"/>
      <c r="L176" s="73"/>
      <c r="M176" s="32">
        <f t="shared" si="14"/>
        <v>0</v>
      </c>
      <c r="N176" s="37">
        <f t="shared" si="15"/>
        <v>0</v>
      </c>
      <c r="O176" s="34">
        <f t="shared" si="16"/>
        <v>0</v>
      </c>
      <c r="P176" s="37">
        <f t="shared" si="17"/>
        <v>0</v>
      </c>
      <c r="Q176" s="34">
        <f t="shared" si="18"/>
        <v>0</v>
      </c>
      <c r="R176" s="71"/>
      <c r="S176" s="55">
        <f t="shared" si="19"/>
        <v>0</v>
      </c>
      <c r="T176" s="55">
        <f t="shared" si="20"/>
        <v>0</v>
      </c>
    </row>
    <row r="177" spans="7:20" ht="12.75">
      <c r="G177" s="11"/>
      <c r="H177" s="21"/>
      <c r="I177" s="11"/>
      <c r="J177" s="2"/>
      <c r="K177" s="21"/>
      <c r="L177" s="73"/>
      <c r="M177" s="32">
        <f t="shared" si="14"/>
        <v>0</v>
      </c>
      <c r="N177" s="37">
        <f t="shared" si="15"/>
        <v>0</v>
      </c>
      <c r="O177" s="34">
        <f t="shared" si="16"/>
        <v>0</v>
      </c>
      <c r="P177" s="37">
        <f t="shared" si="17"/>
        <v>0</v>
      </c>
      <c r="Q177" s="34">
        <f t="shared" si="18"/>
        <v>0</v>
      </c>
      <c r="R177" s="71"/>
      <c r="S177" s="55">
        <f t="shared" si="19"/>
        <v>0</v>
      </c>
      <c r="T177" s="55">
        <f t="shared" si="20"/>
        <v>0</v>
      </c>
    </row>
    <row r="178" spans="7:20" ht="12.75">
      <c r="G178" s="11"/>
      <c r="H178" s="21"/>
      <c r="I178" s="11"/>
      <c r="J178" s="2"/>
      <c r="K178" s="21"/>
      <c r="L178" s="73"/>
      <c r="M178" s="32">
        <f t="shared" si="14"/>
        <v>0</v>
      </c>
      <c r="N178" s="37">
        <f t="shared" si="15"/>
        <v>0</v>
      </c>
      <c r="O178" s="34">
        <f t="shared" si="16"/>
        <v>0</v>
      </c>
      <c r="P178" s="37">
        <f t="shared" si="17"/>
        <v>0</v>
      </c>
      <c r="Q178" s="34">
        <f t="shared" si="18"/>
        <v>0</v>
      </c>
      <c r="R178" s="71"/>
      <c r="S178" s="55">
        <f t="shared" si="19"/>
        <v>0</v>
      </c>
      <c r="T178" s="55">
        <f t="shared" si="20"/>
        <v>0</v>
      </c>
    </row>
    <row r="179" spans="7:20" ht="12.75">
      <c r="G179" s="11"/>
      <c r="H179" s="21"/>
      <c r="I179" s="11"/>
      <c r="J179" s="2"/>
      <c r="K179" s="21"/>
      <c r="L179" s="73"/>
      <c r="M179" s="32">
        <f t="shared" si="14"/>
        <v>0</v>
      </c>
      <c r="N179" s="37">
        <f t="shared" si="15"/>
        <v>0</v>
      </c>
      <c r="O179" s="34">
        <f t="shared" si="16"/>
        <v>0</v>
      </c>
      <c r="P179" s="37">
        <f t="shared" si="17"/>
        <v>0</v>
      </c>
      <c r="Q179" s="34">
        <f t="shared" si="18"/>
        <v>0</v>
      </c>
      <c r="R179" s="71"/>
      <c r="S179" s="55">
        <f t="shared" si="19"/>
        <v>0</v>
      </c>
      <c r="T179" s="55">
        <f t="shared" si="20"/>
        <v>0</v>
      </c>
    </row>
    <row r="180" spans="7:20" ht="13.5" thickBot="1">
      <c r="G180" s="13"/>
      <c r="H180" s="22"/>
      <c r="I180" s="13"/>
      <c r="J180" s="4"/>
      <c r="K180" s="21"/>
      <c r="L180" s="73"/>
      <c r="M180" s="32">
        <f t="shared" si="14"/>
        <v>0</v>
      </c>
      <c r="N180" s="37">
        <f t="shared" si="15"/>
        <v>0</v>
      </c>
      <c r="O180" s="34">
        <f t="shared" si="16"/>
        <v>0</v>
      </c>
      <c r="P180" s="37">
        <f t="shared" si="17"/>
        <v>0</v>
      </c>
      <c r="Q180" s="34">
        <f t="shared" si="18"/>
        <v>0</v>
      </c>
      <c r="R180" s="71"/>
      <c r="S180" s="55">
        <f t="shared" si="19"/>
        <v>0</v>
      </c>
      <c r="T180" s="55">
        <f t="shared" si="20"/>
        <v>0</v>
      </c>
    </row>
    <row r="181" spans="7:20" ht="13.5" thickBot="1">
      <c r="G181" s="28" t="s">
        <v>8</v>
      </c>
      <c r="H181" s="61" t="s">
        <v>9</v>
      </c>
      <c r="I181" s="123" t="s">
        <v>10</v>
      </c>
      <c r="J181" s="110" t="s">
        <v>58</v>
      </c>
      <c r="K181" s="29"/>
      <c r="M181" s="32">
        <f t="shared" si="14"/>
        <v>0</v>
      </c>
      <c r="N181" s="37">
        <f t="shared" si="15"/>
        <v>0</v>
      </c>
      <c r="O181" s="34">
        <f t="shared" si="16"/>
        <v>0</v>
      </c>
      <c r="P181" s="37">
        <f t="shared" si="17"/>
        <v>0</v>
      </c>
      <c r="Q181" s="34">
        <f t="shared" si="18"/>
        <v>0</v>
      </c>
      <c r="R181" s="71"/>
      <c r="S181" s="55">
        <f t="shared" si="19"/>
        <v>0</v>
      </c>
      <c r="T181" s="55">
        <f t="shared" si="20"/>
        <v>0</v>
      </c>
    </row>
    <row r="182" spans="6:20" ht="12.75">
      <c r="F182" s="16" t="s">
        <v>15</v>
      </c>
      <c r="G182" s="17">
        <f>G66+G96+G110+G132+G152</f>
        <v>183631</v>
      </c>
      <c r="H182" s="62">
        <f>H66+H96+H110+H132+H152+H173</f>
        <v>256540.77777777778</v>
      </c>
      <c r="I182" s="58">
        <f>I66+I96+I110+I132+I152+I173</f>
        <v>253716.75</v>
      </c>
      <c r="J182" s="64">
        <f>J66+J96+J110+J132+J152+J173</f>
        <v>0</v>
      </c>
      <c r="K182" s="64"/>
      <c r="L182" s="168"/>
      <c r="M182" s="45">
        <f>SUM(M11:M181)</f>
        <v>65160</v>
      </c>
      <c r="N182" s="45">
        <f>SUM(N11:N181)</f>
        <v>0</v>
      </c>
      <c r="O182" s="45">
        <f>SUM(O11:O181)</f>
        <v>0</v>
      </c>
      <c r="P182" s="45">
        <f>SUM(P11:P181)</f>
        <v>116471</v>
      </c>
      <c r="Q182" s="45">
        <f>SUM(Q11:Q181)</f>
        <v>2000</v>
      </c>
      <c r="R182" s="30"/>
      <c r="S182" s="34">
        <f>SUM(S11:S181)</f>
        <v>0</v>
      </c>
      <c r="T182" s="34">
        <f>SUM(T11:T181)</f>
        <v>183631</v>
      </c>
    </row>
    <row r="184" spans="6:20" ht="12.75">
      <c r="F184" s="47" t="s">
        <v>31</v>
      </c>
      <c r="G184" s="63">
        <f>H182</f>
        <v>256540.77777777778</v>
      </c>
      <c r="H184" s="337"/>
      <c r="I184" s="337"/>
      <c r="J184" s="57"/>
      <c r="K184" s="57"/>
      <c r="M184" s="31" t="s">
        <v>19</v>
      </c>
      <c r="N184" s="36" t="s">
        <v>20</v>
      </c>
      <c r="O184" s="31" t="s">
        <v>21</v>
      </c>
      <c r="P184" s="36" t="s">
        <v>22</v>
      </c>
      <c r="Q184" s="31" t="s">
        <v>23</v>
      </c>
      <c r="S184" s="55" t="s">
        <v>55</v>
      </c>
      <c r="T184" s="55" t="s">
        <v>56</v>
      </c>
    </row>
    <row r="185" spans="6:11" ht="13.5" thickBot="1">
      <c r="F185" s="59" t="s">
        <v>30</v>
      </c>
      <c r="G185" s="60">
        <f>I182</f>
        <v>253716.75</v>
      </c>
      <c r="H185" s="20"/>
      <c r="I185" s="20"/>
      <c r="J185" s="20"/>
      <c r="K185" s="20"/>
    </row>
    <row r="186" spans="6:20" ht="12.75">
      <c r="F186" s="47" t="s">
        <v>44</v>
      </c>
      <c r="G186" s="64">
        <f>J182</f>
        <v>0</v>
      </c>
      <c r="M186" s="75"/>
      <c r="N186" s="72"/>
      <c r="O186" s="72"/>
      <c r="P186" s="72"/>
      <c r="Q186" s="76"/>
      <c r="S186" s="83"/>
      <c r="T186" s="84"/>
    </row>
    <row r="187" spans="13:20" ht="12.75">
      <c r="M187" s="77"/>
      <c r="N187" s="81" t="s">
        <v>15</v>
      </c>
      <c r="O187" s="82">
        <f>SUM(M182:Q182)</f>
        <v>183631</v>
      </c>
      <c r="P187" s="73"/>
      <c r="Q187" s="78"/>
      <c r="S187" s="88" t="s">
        <v>15</v>
      </c>
      <c r="T187" s="85">
        <f>SUM(S182:T182)</f>
        <v>183631</v>
      </c>
    </row>
    <row r="188" spans="13:20" ht="13.5" thickBot="1">
      <c r="M188" s="79"/>
      <c r="N188" s="74"/>
      <c r="O188" s="74"/>
      <c r="P188" s="74"/>
      <c r="Q188" s="80"/>
      <c r="S188" s="86"/>
      <c r="T188" s="87"/>
    </row>
  </sheetData>
  <sheetProtection/>
  <mergeCells count="6">
    <mergeCell ref="T1:T6"/>
    <mergeCell ref="M5:Q5"/>
    <mergeCell ref="D1:D7"/>
    <mergeCell ref="H184:I184"/>
    <mergeCell ref="E1:E8"/>
    <mergeCell ref="S1:S6"/>
  </mergeCells>
  <dataValidations count="4">
    <dataValidation type="list" allowBlank="1" showInputMessage="1" showErrorMessage="1" sqref="D165:D170 D157:D162 D144:D149 D140:D141 D136 D124:D129 D114 D10:D18 D70:D93 D20:D63 D99:D107 D116:D121">
      <formula1>'Qtr 1 '!$W$1:$W$5</formula1>
    </dataValidation>
    <dataValidation type="list" allowBlank="1" showInputMessage="1" showErrorMessage="1" sqref="E165:E170 E157:E162 E144:E149 E140:E141 E136 E124:E129 E114 E10:E18 E70:E93 E20:E63 E99:E107 E116:E121">
      <formula1>'Qtr 1 '!$Y$1:$Y$2</formula1>
    </dataValidation>
    <dataValidation type="list" allowBlank="1" showInputMessage="1" showErrorMessage="1" sqref="E138:E139">
      <formula1>#REF!</formula1>
    </dataValidation>
    <dataValidation type="list" allowBlank="1" showInputMessage="1" showErrorMessage="1" sqref="D138:D139">
      <formula1>#REF!</formula1>
    </dataValidation>
  </dataValidations>
  <printOptions gridLines="1"/>
  <pageMargins left="0.75" right="0.75" top="1" bottom="1" header="0.5" footer="0.5"/>
  <pageSetup fitToHeight="5" horizontalDpi="600" verticalDpi="600" orientation="landscape" scale="61"/>
  <rowBreaks count="3" manualBreakCount="3">
    <brk id="67" max="19" man="1"/>
    <brk id="111" max="19" man="1"/>
    <brk id="153" max="19" man="1"/>
  </rowBreaks>
  <ignoredErrors>
    <ignoredError sqref="G66" emptyCellReference="1"/>
  </ignoredErrors>
</worksheet>
</file>

<file path=xl/worksheets/sheet5.xml><?xml version="1.0" encoding="utf-8"?>
<worksheet xmlns="http://schemas.openxmlformats.org/spreadsheetml/2006/main" xmlns:r="http://schemas.openxmlformats.org/officeDocument/2006/relationships">
  <sheetPr>
    <tabColor indexed="43"/>
    <pageSetUpPr fitToPage="1"/>
  </sheetPr>
  <dimension ref="A1:Y219"/>
  <sheetViews>
    <sheetView zoomScale="75" zoomScaleNormal="75" workbookViewId="0" topLeftCell="A1">
      <pane ySplit="8" topLeftCell="BM75" activePane="bottomLeft" state="frozen"/>
      <selection pane="topLeft" activeCell="A76" sqref="A76"/>
      <selection pane="bottomLeft" activeCell="H51" sqref="H51"/>
    </sheetView>
  </sheetViews>
  <sheetFormatPr defaultColWidth="8.8515625" defaultRowHeight="12.75"/>
  <cols>
    <col min="1" max="1" width="4.421875" style="0" customWidth="1"/>
    <col min="2" max="2" width="3.421875" style="0" customWidth="1"/>
    <col min="3" max="3" width="16.7109375" style="0" customWidth="1"/>
    <col min="4" max="4" width="19.140625" style="157" customWidth="1"/>
    <col min="5" max="5" width="5.421875" style="44" customWidth="1"/>
    <col min="6" max="6" width="40.421875" style="0" customWidth="1"/>
    <col min="7" max="9" width="12.421875" style="0" bestFit="1" customWidth="1"/>
    <col min="10" max="10" width="12.00390625" style="0" customWidth="1"/>
    <col min="11" max="11" width="25.421875" style="0" hidden="1" customWidth="1"/>
    <col min="12" max="12" width="1.421875" style="0" customWidth="1"/>
    <col min="13" max="13" width="12.140625" style="30" customWidth="1"/>
    <col min="14" max="14" width="12.140625" style="35" customWidth="1"/>
    <col min="15" max="15" width="12.140625" style="30" customWidth="1"/>
    <col min="16" max="16" width="12.140625" style="35" customWidth="1"/>
    <col min="17" max="17" width="12.140625" style="30" customWidth="1"/>
    <col min="18" max="18" width="2.421875" style="0" customWidth="1"/>
    <col min="19" max="19" width="11.140625" style="8" customWidth="1"/>
    <col min="20" max="20" width="10.7109375" style="8" customWidth="1"/>
    <col min="21" max="25" width="9.140625" style="0" customWidth="1"/>
    <col min="26" max="26" width="10.7109375" style="0" customWidth="1"/>
  </cols>
  <sheetData>
    <row r="1" spans="4:25" ht="12.75" customHeight="1">
      <c r="D1" s="340" t="s">
        <v>61</v>
      </c>
      <c r="E1" s="338" t="s">
        <v>52</v>
      </c>
      <c r="M1" s="35"/>
      <c r="O1" s="35"/>
      <c r="Q1" s="35"/>
      <c r="S1" s="332" t="s">
        <v>55</v>
      </c>
      <c r="T1" s="332" t="s">
        <v>57</v>
      </c>
      <c r="W1" s="27" t="s">
        <v>25</v>
      </c>
      <c r="Y1" t="s">
        <v>53</v>
      </c>
    </row>
    <row r="2" spans="4:25" ht="12.75" customHeight="1">
      <c r="D2" s="340"/>
      <c r="E2" s="338"/>
      <c r="M2" s="35"/>
      <c r="O2" s="35"/>
      <c r="Q2" s="35"/>
      <c r="S2" s="332"/>
      <c r="T2" s="332"/>
      <c r="W2" s="27" t="s">
        <v>26</v>
      </c>
      <c r="Y2" t="s">
        <v>54</v>
      </c>
    </row>
    <row r="3" spans="4:23" ht="12.75" customHeight="1">
      <c r="D3" s="340"/>
      <c r="E3" s="338"/>
      <c r="M3" s="35"/>
      <c r="O3" s="35"/>
      <c r="Q3" s="35"/>
      <c r="S3" s="332"/>
      <c r="T3" s="332"/>
      <c r="W3" s="27" t="s">
        <v>27</v>
      </c>
    </row>
    <row r="4" spans="4:23" ht="12.75" customHeight="1" thickBot="1">
      <c r="D4" s="340"/>
      <c r="E4" s="338"/>
      <c r="M4" s="35"/>
      <c r="O4" s="35"/>
      <c r="Q4" s="35"/>
      <c r="S4" s="332"/>
      <c r="T4" s="332"/>
      <c r="W4" s="27" t="s">
        <v>28</v>
      </c>
    </row>
    <row r="5" spans="4:23" ht="13.5" customHeight="1" thickBot="1">
      <c r="D5" s="340"/>
      <c r="E5" s="338"/>
      <c r="M5" s="333" t="s">
        <v>24</v>
      </c>
      <c r="N5" s="334"/>
      <c r="O5" s="334"/>
      <c r="P5" s="334"/>
      <c r="Q5" s="335"/>
      <c r="S5" s="332"/>
      <c r="T5" s="332"/>
      <c r="W5" s="27" t="s">
        <v>29</v>
      </c>
    </row>
    <row r="6" spans="1:20" s="124" customFormat="1" ht="35.25" customHeight="1" thickBot="1">
      <c r="A6" s="341" t="s">
        <v>129</v>
      </c>
      <c r="B6" s="341"/>
      <c r="C6" s="342"/>
      <c r="D6" s="340"/>
      <c r="E6" s="338"/>
      <c r="G6" s="129" t="s">
        <v>126</v>
      </c>
      <c r="H6" s="130" t="s">
        <v>43</v>
      </c>
      <c r="I6" s="129" t="s">
        <v>42</v>
      </c>
      <c r="J6" s="131" t="s">
        <v>58</v>
      </c>
      <c r="K6" s="132" t="s">
        <v>127</v>
      </c>
      <c r="L6" s="125"/>
      <c r="M6" s="126" t="s">
        <v>19</v>
      </c>
      <c r="N6" s="127" t="s">
        <v>20</v>
      </c>
      <c r="O6" s="126" t="s">
        <v>21</v>
      </c>
      <c r="P6" s="127" t="s">
        <v>22</v>
      </c>
      <c r="Q6" s="126" t="s">
        <v>23</v>
      </c>
      <c r="R6" s="128"/>
      <c r="S6" s="332"/>
      <c r="T6" s="332"/>
    </row>
    <row r="7" spans="1:18" ht="38.25" customHeight="1">
      <c r="A7" s="341"/>
      <c r="B7" s="341"/>
      <c r="C7" s="342"/>
      <c r="D7" s="340"/>
      <c r="E7" s="338"/>
      <c r="G7" s="23"/>
      <c r="H7" s="20"/>
      <c r="I7" s="122"/>
      <c r="J7" s="6"/>
      <c r="K7" s="20"/>
      <c r="L7" s="40"/>
      <c r="R7" s="71"/>
    </row>
    <row r="8" spans="4:18" ht="12.75">
      <c r="D8" s="157" t="s">
        <v>13</v>
      </c>
      <c r="E8" s="338"/>
      <c r="F8" s="15" t="s">
        <v>12</v>
      </c>
      <c r="G8" s="12"/>
      <c r="H8" s="19"/>
      <c r="I8" s="12"/>
      <c r="J8" s="10"/>
      <c r="K8" s="19"/>
      <c r="L8" s="41"/>
      <c r="M8" s="32"/>
      <c r="R8" s="71"/>
    </row>
    <row r="9" spans="1:20" ht="12.75">
      <c r="A9" s="7" t="s">
        <v>238</v>
      </c>
      <c r="F9" s="145"/>
      <c r="G9" s="12"/>
      <c r="H9" s="19"/>
      <c r="I9" s="12"/>
      <c r="J9" s="10"/>
      <c r="K9" s="174"/>
      <c r="L9" s="41"/>
      <c r="M9" s="32">
        <f>IF(D9="Personnel",G9,0)</f>
        <v>0</v>
      </c>
      <c r="N9" s="38">
        <f>IF(D9="Hardware",G9,0)</f>
        <v>0</v>
      </c>
      <c r="O9" s="32">
        <f>IF(D9="software",G9,0)</f>
        <v>0</v>
      </c>
      <c r="P9" s="38">
        <f>IF(D9="contractual services",G9,0)</f>
        <v>0</v>
      </c>
      <c r="Q9" s="32">
        <f>IF(D9="Other NPS",G9,0)</f>
        <v>0</v>
      </c>
      <c r="R9" s="71"/>
      <c r="S9" s="8">
        <f>IF(E9="yes",G9,0)</f>
        <v>0</v>
      </c>
      <c r="T9" s="8">
        <f>IF(E9="no",G9,0)</f>
        <v>0</v>
      </c>
    </row>
    <row r="10" spans="2:20" ht="12.75">
      <c r="B10" t="s">
        <v>204</v>
      </c>
      <c r="F10" s="7" t="s">
        <v>196</v>
      </c>
      <c r="G10" s="12"/>
      <c r="H10" s="19"/>
      <c r="I10" s="12"/>
      <c r="J10" s="10"/>
      <c r="K10" s="19"/>
      <c r="L10" s="41"/>
      <c r="M10" s="32">
        <f>IF(D10="Personnel",G10,0)</f>
        <v>0</v>
      </c>
      <c r="N10" s="38">
        <f>IF(D10="Hardware",G10,0)</f>
        <v>0</v>
      </c>
      <c r="O10" s="32">
        <f>IF(D10="software",G10,0)</f>
        <v>0</v>
      </c>
      <c r="P10" s="38">
        <f>IF(D10="contractual services",G10,0)</f>
        <v>0</v>
      </c>
      <c r="Q10" s="32">
        <f>IF(D10="Other NPS",G10,0)</f>
        <v>0</v>
      </c>
      <c r="R10" s="71"/>
      <c r="S10" s="8">
        <f>IF(E10="yes",G10,0)</f>
        <v>0</v>
      </c>
      <c r="T10" s="8">
        <f>IF(E10="no",G10,0)</f>
        <v>0</v>
      </c>
    </row>
    <row r="11" spans="1:20" ht="25.5">
      <c r="A11" s="7"/>
      <c r="C11" t="s">
        <v>63</v>
      </c>
      <c r="D11" s="157" t="s">
        <v>25</v>
      </c>
      <c r="E11" s="44" t="s">
        <v>54</v>
      </c>
      <c r="F11" s="145" t="s">
        <v>473</v>
      </c>
      <c r="G11" s="143">
        <v>250</v>
      </c>
      <c r="H11" s="19"/>
      <c r="I11" s="12"/>
      <c r="J11" s="10"/>
      <c r="K11" s="174"/>
      <c r="L11" s="41"/>
      <c r="M11" s="32">
        <f>IF(D11="Personnel",G11,0)</f>
        <v>250</v>
      </c>
      <c r="N11" s="38">
        <f>IF(D11="Hardware",G11,0)</f>
        <v>0</v>
      </c>
      <c r="O11" s="32">
        <f>IF(D11="software",G11,0)</f>
        <v>0</v>
      </c>
      <c r="P11" s="38">
        <f>IF(D11="contractual services",G11,0)</f>
        <v>0</v>
      </c>
      <c r="Q11" s="32">
        <f>IF(D11="Other NPS",G11,0)</f>
        <v>0</v>
      </c>
      <c r="R11" s="71"/>
      <c r="S11" s="8">
        <f>IF(E11="yes",G11,0)</f>
        <v>0</v>
      </c>
      <c r="T11" s="8">
        <f>IF(E11="no",G11,0)</f>
        <v>250</v>
      </c>
    </row>
    <row r="12" spans="1:20" ht="12.75">
      <c r="A12" s="7"/>
      <c r="C12" t="s">
        <v>63</v>
      </c>
      <c r="D12" s="157" t="s">
        <v>25</v>
      </c>
      <c r="E12" s="44" t="s">
        <v>54</v>
      </c>
      <c r="F12" t="s">
        <v>472</v>
      </c>
      <c r="G12" s="219">
        <v>2500</v>
      </c>
      <c r="H12" s="19"/>
      <c r="I12" s="12"/>
      <c r="J12" s="10"/>
      <c r="K12" s="174"/>
      <c r="L12" s="41"/>
      <c r="M12" s="32">
        <f aca="true" t="shared" si="0" ref="M12:M75">IF(D12="Personnel",G12,0)</f>
        <v>2500</v>
      </c>
      <c r="N12" s="38">
        <f aca="true" t="shared" si="1" ref="N12:N75">IF(D12="Hardware",G12,0)</f>
        <v>0</v>
      </c>
      <c r="O12" s="32">
        <f aca="true" t="shared" si="2" ref="O12:O75">IF(D12="software",G12,0)</f>
        <v>0</v>
      </c>
      <c r="P12" s="38">
        <f aca="true" t="shared" si="3" ref="P12:P75">IF(D12="contractual services",G12,0)</f>
        <v>0</v>
      </c>
      <c r="Q12" s="32">
        <f aca="true" t="shared" si="4" ref="Q12:Q75">IF(D12="Other NPS",G12,0)</f>
        <v>0</v>
      </c>
      <c r="R12" s="71"/>
      <c r="S12" s="8">
        <f aca="true" t="shared" si="5" ref="S12:S75">IF(E12="yes",G12,0)</f>
        <v>0</v>
      </c>
      <c r="T12" s="8">
        <f aca="true" t="shared" si="6" ref="T12:T75">IF(E12="no",G12,0)</f>
        <v>2500</v>
      </c>
    </row>
    <row r="13" spans="1:20" ht="25.5">
      <c r="A13" s="7"/>
      <c r="C13" t="s">
        <v>63</v>
      </c>
      <c r="D13" s="157" t="s">
        <v>25</v>
      </c>
      <c r="E13" s="44" t="s">
        <v>54</v>
      </c>
      <c r="F13" s="145" t="s">
        <v>471</v>
      </c>
      <c r="G13" s="143">
        <v>1200</v>
      </c>
      <c r="H13" s="19"/>
      <c r="I13" s="12"/>
      <c r="J13" s="10"/>
      <c r="K13" s="174"/>
      <c r="L13" s="41"/>
      <c r="M13" s="32">
        <f t="shared" si="0"/>
        <v>1200</v>
      </c>
      <c r="N13" s="38">
        <f t="shared" si="1"/>
        <v>0</v>
      </c>
      <c r="O13" s="32">
        <f t="shared" si="2"/>
        <v>0</v>
      </c>
      <c r="P13" s="38">
        <f t="shared" si="3"/>
        <v>0</v>
      </c>
      <c r="Q13" s="32">
        <f t="shared" si="4"/>
        <v>0</v>
      </c>
      <c r="R13" s="71"/>
      <c r="S13" s="8">
        <f t="shared" si="5"/>
        <v>0</v>
      </c>
      <c r="T13" s="8">
        <f t="shared" si="6"/>
        <v>1200</v>
      </c>
    </row>
    <row r="14" spans="1:20" ht="12.75">
      <c r="A14" s="7"/>
      <c r="F14" s="145"/>
      <c r="G14" s="12"/>
      <c r="H14" s="19"/>
      <c r="I14" s="12"/>
      <c r="J14" s="10"/>
      <c r="K14" s="174"/>
      <c r="L14" s="41"/>
      <c r="M14" s="32">
        <f t="shared" si="0"/>
        <v>0</v>
      </c>
      <c r="N14" s="38">
        <f t="shared" si="1"/>
        <v>0</v>
      </c>
      <c r="O14" s="32">
        <f t="shared" si="2"/>
        <v>0</v>
      </c>
      <c r="P14" s="38">
        <f t="shared" si="3"/>
        <v>0</v>
      </c>
      <c r="Q14" s="32">
        <f t="shared" si="4"/>
        <v>0</v>
      </c>
      <c r="R14" s="71"/>
      <c r="S14" s="8">
        <f t="shared" si="5"/>
        <v>0</v>
      </c>
      <c r="T14" s="8">
        <f t="shared" si="6"/>
        <v>0</v>
      </c>
    </row>
    <row r="15" spans="2:20" ht="12.75">
      <c r="B15" t="s">
        <v>204</v>
      </c>
      <c r="F15" s="153" t="s">
        <v>203</v>
      </c>
      <c r="G15" s="12"/>
      <c r="H15" s="19"/>
      <c r="I15" s="12"/>
      <c r="J15" s="10"/>
      <c r="K15" s="19"/>
      <c r="L15" s="41"/>
      <c r="M15" s="32">
        <f t="shared" si="0"/>
        <v>0</v>
      </c>
      <c r="N15" s="38">
        <f t="shared" si="1"/>
        <v>0</v>
      </c>
      <c r="O15" s="32">
        <f t="shared" si="2"/>
        <v>0</v>
      </c>
      <c r="P15" s="38">
        <f t="shared" si="3"/>
        <v>0</v>
      </c>
      <c r="Q15" s="32">
        <f t="shared" si="4"/>
        <v>0</v>
      </c>
      <c r="R15" s="71"/>
      <c r="S15" s="8">
        <f t="shared" si="5"/>
        <v>0</v>
      </c>
      <c r="T15" s="8">
        <f t="shared" si="6"/>
        <v>0</v>
      </c>
    </row>
    <row r="16" spans="3:20" ht="12.75">
      <c r="C16" t="s">
        <v>63</v>
      </c>
      <c r="D16" s="157" t="s">
        <v>25</v>
      </c>
      <c r="E16" s="44" t="s">
        <v>54</v>
      </c>
      <c r="F16" s="145" t="s">
        <v>193</v>
      </c>
      <c r="G16" s="143">
        <v>1300</v>
      </c>
      <c r="H16" s="19">
        <v>11115</v>
      </c>
      <c r="I16" s="12"/>
      <c r="J16" s="10"/>
      <c r="K16" s="19"/>
      <c r="L16" s="41"/>
      <c r="M16" s="32">
        <f t="shared" si="0"/>
        <v>1300</v>
      </c>
      <c r="N16" s="38">
        <f t="shared" si="1"/>
        <v>0</v>
      </c>
      <c r="O16" s="32">
        <f t="shared" si="2"/>
        <v>0</v>
      </c>
      <c r="P16" s="38">
        <f t="shared" si="3"/>
        <v>0</v>
      </c>
      <c r="Q16" s="32">
        <f t="shared" si="4"/>
        <v>0</v>
      </c>
      <c r="R16" s="71"/>
      <c r="S16" s="8">
        <f t="shared" si="5"/>
        <v>0</v>
      </c>
      <c r="T16" s="8">
        <f t="shared" si="6"/>
        <v>1300</v>
      </c>
    </row>
    <row r="17" spans="3:20" ht="25.5">
      <c r="C17" t="s">
        <v>63</v>
      </c>
      <c r="D17" s="157" t="s">
        <v>25</v>
      </c>
      <c r="E17" s="44" t="s">
        <v>54</v>
      </c>
      <c r="F17" s="145" t="s">
        <v>194</v>
      </c>
      <c r="G17" s="143">
        <v>6428</v>
      </c>
      <c r="H17" s="19">
        <v>18000</v>
      </c>
      <c r="I17" s="12"/>
      <c r="J17" s="10"/>
      <c r="K17" s="19"/>
      <c r="L17" s="41"/>
      <c r="M17" s="32">
        <f t="shared" si="0"/>
        <v>6428</v>
      </c>
      <c r="N17" s="38">
        <f t="shared" si="1"/>
        <v>0</v>
      </c>
      <c r="O17" s="32">
        <f t="shared" si="2"/>
        <v>0</v>
      </c>
      <c r="P17" s="38">
        <f t="shared" si="3"/>
        <v>0</v>
      </c>
      <c r="Q17" s="32">
        <f t="shared" si="4"/>
        <v>0</v>
      </c>
      <c r="R17" s="71"/>
      <c r="S17" s="8">
        <f t="shared" si="5"/>
        <v>0</v>
      </c>
      <c r="T17" s="8">
        <f t="shared" si="6"/>
        <v>6428</v>
      </c>
    </row>
    <row r="18" spans="3:20" ht="12.75">
      <c r="C18" t="s">
        <v>63</v>
      </c>
      <c r="D18" s="157" t="s">
        <v>25</v>
      </c>
      <c r="E18" s="44" t="s">
        <v>54</v>
      </c>
      <c r="F18" s="145" t="s">
        <v>239</v>
      </c>
      <c r="G18" s="143">
        <v>6428</v>
      </c>
      <c r="H18" s="19">
        <v>18000</v>
      </c>
      <c r="I18" s="12"/>
      <c r="J18" s="10"/>
      <c r="K18" s="19"/>
      <c r="L18" s="41"/>
      <c r="M18" s="32">
        <f t="shared" si="0"/>
        <v>6428</v>
      </c>
      <c r="N18" s="38">
        <f t="shared" si="1"/>
        <v>0</v>
      </c>
      <c r="O18" s="32">
        <f t="shared" si="2"/>
        <v>0</v>
      </c>
      <c r="P18" s="38">
        <f t="shared" si="3"/>
        <v>0</v>
      </c>
      <c r="Q18" s="32">
        <f t="shared" si="4"/>
        <v>0</v>
      </c>
      <c r="R18" s="71"/>
      <c r="S18" s="8">
        <f t="shared" si="5"/>
        <v>0</v>
      </c>
      <c r="T18" s="8">
        <f t="shared" si="6"/>
        <v>6428</v>
      </c>
    </row>
    <row r="19" spans="3:20" ht="25.5">
      <c r="C19" t="s">
        <v>63</v>
      </c>
      <c r="D19" s="157" t="s">
        <v>25</v>
      </c>
      <c r="E19" s="44" t="s">
        <v>54</v>
      </c>
      <c r="F19" s="145" t="s">
        <v>195</v>
      </c>
      <c r="G19" s="143">
        <v>1200</v>
      </c>
      <c r="H19" s="19">
        <v>5320</v>
      </c>
      <c r="I19" s="12"/>
      <c r="J19" s="10"/>
      <c r="K19" s="19"/>
      <c r="L19" s="41"/>
      <c r="M19" s="32">
        <f t="shared" si="0"/>
        <v>1200</v>
      </c>
      <c r="N19" s="38">
        <f t="shared" si="1"/>
        <v>0</v>
      </c>
      <c r="O19" s="32">
        <f t="shared" si="2"/>
        <v>0</v>
      </c>
      <c r="P19" s="38">
        <f t="shared" si="3"/>
        <v>0</v>
      </c>
      <c r="Q19" s="32">
        <f t="shared" si="4"/>
        <v>0</v>
      </c>
      <c r="R19" s="71"/>
      <c r="S19" s="8">
        <f t="shared" si="5"/>
        <v>0</v>
      </c>
      <c r="T19" s="8">
        <f t="shared" si="6"/>
        <v>1200</v>
      </c>
    </row>
    <row r="20" spans="3:20" ht="25.5">
      <c r="C20" t="s">
        <v>63</v>
      </c>
      <c r="D20" s="157" t="s">
        <v>29</v>
      </c>
      <c r="E20" s="44" t="s">
        <v>54</v>
      </c>
      <c r="F20" s="145" t="s">
        <v>536</v>
      </c>
      <c r="G20" s="12">
        <v>4000</v>
      </c>
      <c r="H20" s="19"/>
      <c r="I20" s="12"/>
      <c r="J20" s="10"/>
      <c r="K20" s="19"/>
      <c r="L20" s="41"/>
      <c r="M20" s="32">
        <f t="shared" si="0"/>
        <v>0</v>
      </c>
      <c r="N20" s="38">
        <f t="shared" si="1"/>
        <v>0</v>
      </c>
      <c r="O20" s="32">
        <f t="shared" si="2"/>
        <v>0</v>
      </c>
      <c r="P20" s="38">
        <f t="shared" si="3"/>
        <v>0</v>
      </c>
      <c r="Q20" s="32">
        <f t="shared" si="4"/>
        <v>4000</v>
      </c>
      <c r="R20" s="71"/>
      <c r="S20" s="8">
        <f t="shared" si="5"/>
        <v>0</v>
      </c>
      <c r="T20" s="8">
        <f t="shared" si="6"/>
        <v>4000</v>
      </c>
    </row>
    <row r="21" spans="6:18" ht="12.75">
      <c r="F21" s="145"/>
      <c r="G21" s="12"/>
      <c r="H21" s="19"/>
      <c r="I21" s="12"/>
      <c r="J21" s="10"/>
      <c r="K21" s="19"/>
      <c r="L21" s="41"/>
      <c r="M21" s="32"/>
      <c r="N21" s="38"/>
      <c r="O21" s="32"/>
      <c r="P21" s="38"/>
      <c r="Q21" s="32"/>
      <c r="R21" s="71"/>
    </row>
    <row r="22" spans="2:20" ht="12.75">
      <c r="B22" t="s">
        <v>201</v>
      </c>
      <c r="F22" s="153" t="s">
        <v>240</v>
      </c>
      <c r="G22" s="12"/>
      <c r="H22" s="19"/>
      <c r="I22" s="12"/>
      <c r="J22" s="10"/>
      <c r="K22" s="19"/>
      <c r="L22" s="41"/>
      <c r="M22" s="32">
        <f t="shared" si="0"/>
        <v>0</v>
      </c>
      <c r="N22" s="38">
        <f t="shared" si="1"/>
        <v>0</v>
      </c>
      <c r="O22" s="32">
        <f t="shared" si="2"/>
        <v>0</v>
      </c>
      <c r="P22" s="38">
        <f t="shared" si="3"/>
        <v>0</v>
      </c>
      <c r="Q22" s="32">
        <f t="shared" si="4"/>
        <v>0</v>
      </c>
      <c r="R22" s="71"/>
      <c r="S22" s="8">
        <f t="shared" si="5"/>
        <v>0</v>
      </c>
      <c r="T22" s="8">
        <f t="shared" si="6"/>
        <v>0</v>
      </c>
    </row>
    <row r="23" spans="3:20" ht="25.5">
      <c r="C23" t="s">
        <v>63</v>
      </c>
      <c r="D23" s="157" t="s">
        <v>25</v>
      </c>
      <c r="E23" s="44" t="s">
        <v>54</v>
      </c>
      <c r="F23" s="349" t="s">
        <v>531</v>
      </c>
      <c r="G23" s="143">
        <v>6812</v>
      </c>
      <c r="H23" s="19"/>
      <c r="I23" s="12"/>
      <c r="J23" s="10"/>
      <c r="K23" s="19"/>
      <c r="L23" s="41"/>
      <c r="M23" s="32">
        <f t="shared" si="0"/>
        <v>6812</v>
      </c>
      <c r="N23" s="38">
        <f t="shared" si="1"/>
        <v>0</v>
      </c>
      <c r="O23" s="32">
        <f t="shared" si="2"/>
        <v>0</v>
      </c>
      <c r="P23" s="38">
        <f t="shared" si="3"/>
        <v>0</v>
      </c>
      <c r="Q23" s="32">
        <f t="shared" si="4"/>
        <v>0</v>
      </c>
      <c r="R23" s="71"/>
      <c r="S23" s="8">
        <f t="shared" si="5"/>
        <v>0</v>
      </c>
      <c r="T23" s="8">
        <f t="shared" si="6"/>
        <v>6812</v>
      </c>
    </row>
    <row r="24" spans="3:20" ht="12.75">
      <c r="C24" t="s">
        <v>63</v>
      </c>
      <c r="D24" s="157" t="s">
        <v>25</v>
      </c>
      <c r="E24" s="44" t="s">
        <v>54</v>
      </c>
      <c r="F24" s="145" t="s">
        <v>241</v>
      </c>
      <c r="G24" s="143">
        <v>1200</v>
      </c>
      <c r="H24" s="19"/>
      <c r="I24" s="12"/>
      <c r="J24" s="10"/>
      <c r="K24" s="19"/>
      <c r="L24" s="41"/>
      <c r="M24" s="32">
        <f t="shared" si="0"/>
        <v>1200</v>
      </c>
      <c r="N24" s="38">
        <f t="shared" si="1"/>
        <v>0</v>
      </c>
      <c r="O24" s="32">
        <f t="shared" si="2"/>
        <v>0</v>
      </c>
      <c r="P24" s="38">
        <f t="shared" si="3"/>
        <v>0</v>
      </c>
      <c r="Q24" s="32">
        <f t="shared" si="4"/>
        <v>0</v>
      </c>
      <c r="R24" s="71"/>
      <c r="S24" s="8">
        <f t="shared" si="5"/>
        <v>0</v>
      </c>
      <c r="T24" s="8">
        <f t="shared" si="6"/>
        <v>1200</v>
      </c>
    </row>
    <row r="25" spans="3:20" ht="12.75">
      <c r="C25" t="s">
        <v>63</v>
      </c>
      <c r="D25" s="157" t="s">
        <v>25</v>
      </c>
      <c r="E25" s="44" t="s">
        <v>54</v>
      </c>
      <c r="F25" s="145" t="s">
        <v>242</v>
      </c>
      <c r="G25" s="143">
        <v>2000</v>
      </c>
      <c r="H25" s="19"/>
      <c r="I25" s="12"/>
      <c r="J25" s="10"/>
      <c r="K25" s="19"/>
      <c r="L25" s="41"/>
      <c r="M25" s="32">
        <f t="shared" si="0"/>
        <v>2000</v>
      </c>
      <c r="N25" s="38">
        <f t="shared" si="1"/>
        <v>0</v>
      </c>
      <c r="O25" s="32">
        <f t="shared" si="2"/>
        <v>0</v>
      </c>
      <c r="P25" s="38">
        <f t="shared" si="3"/>
        <v>0</v>
      </c>
      <c r="Q25" s="32">
        <f t="shared" si="4"/>
        <v>0</v>
      </c>
      <c r="R25" s="71"/>
      <c r="S25" s="8">
        <f t="shared" si="5"/>
        <v>0</v>
      </c>
      <c r="T25" s="8">
        <f t="shared" si="6"/>
        <v>2000</v>
      </c>
    </row>
    <row r="26" spans="3:20" ht="25.5">
      <c r="C26" t="s">
        <v>63</v>
      </c>
      <c r="D26" s="157" t="s">
        <v>25</v>
      </c>
      <c r="E26" s="44" t="s">
        <v>54</v>
      </c>
      <c r="F26" s="145" t="s">
        <v>243</v>
      </c>
      <c r="G26" s="147">
        <v>2752</v>
      </c>
      <c r="H26" s="19">
        <v>14000</v>
      </c>
      <c r="I26" s="12"/>
      <c r="J26" s="10"/>
      <c r="K26" s="19"/>
      <c r="L26" s="41"/>
      <c r="M26" s="32">
        <f t="shared" si="0"/>
        <v>2752</v>
      </c>
      <c r="N26" s="38">
        <f t="shared" si="1"/>
        <v>0</v>
      </c>
      <c r="O26" s="32">
        <f t="shared" si="2"/>
        <v>0</v>
      </c>
      <c r="P26" s="38">
        <f t="shared" si="3"/>
        <v>0</v>
      </c>
      <c r="Q26" s="32">
        <f t="shared" si="4"/>
        <v>0</v>
      </c>
      <c r="R26" s="71"/>
      <c r="S26" s="8">
        <f t="shared" si="5"/>
        <v>0</v>
      </c>
      <c r="T26" s="8">
        <f t="shared" si="6"/>
        <v>2752</v>
      </c>
    </row>
    <row r="27" spans="3:20" ht="12.75">
      <c r="C27" t="s">
        <v>63</v>
      </c>
      <c r="D27" s="157" t="s">
        <v>28</v>
      </c>
      <c r="E27" s="44" t="s">
        <v>54</v>
      </c>
      <c r="F27" s="145" t="s">
        <v>529</v>
      </c>
      <c r="G27" s="140">
        <v>18993</v>
      </c>
      <c r="H27" s="19"/>
      <c r="I27" s="12"/>
      <c r="J27" s="10"/>
      <c r="K27" s="19"/>
      <c r="L27" s="41"/>
      <c r="M27" s="32">
        <f t="shared" si="0"/>
        <v>0</v>
      </c>
      <c r="N27" s="38">
        <f t="shared" si="1"/>
        <v>0</v>
      </c>
      <c r="O27" s="32">
        <f t="shared" si="2"/>
        <v>0</v>
      </c>
      <c r="P27" s="38">
        <f t="shared" si="3"/>
        <v>18993</v>
      </c>
      <c r="Q27" s="32">
        <f t="shared" si="4"/>
        <v>0</v>
      </c>
      <c r="R27" s="71"/>
      <c r="S27" s="8">
        <f t="shared" si="5"/>
        <v>0</v>
      </c>
      <c r="T27" s="8">
        <f t="shared" si="6"/>
        <v>18993</v>
      </c>
    </row>
    <row r="28" spans="3:20" ht="25.5">
      <c r="C28" t="s">
        <v>63</v>
      </c>
      <c r="D28" s="157" t="s">
        <v>29</v>
      </c>
      <c r="E28" s="44" t="s">
        <v>54</v>
      </c>
      <c r="F28" s="349" t="s">
        <v>535</v>
      </c>
      <c r="G28" s="12">
        <v>10000</v>
      </c>
      <c r="H28" s="19"/>
      <c r="I28" s="12"/>
      <c r="J28" s="10"/>
      <c r="K28" s="19"/>
      <c r="L28" s="41"/>
      <c r="M28" s="32">
        <f t="shared" si="0"/>
        <v>0</v>
      </c>
      <c r="N28" s="38">
        <f t="shared" si="1"/>
        <v>0</v>
      </c>
      <c r="O28" s="32">
        <f t="shared" si="2"/>
        <v>0</v>
      </c>
      <c r="P28" s="38">
        <f t="shared" si="3"/>
        <v>0</v>
      </c>
      <c r="Q28" s="32">
        <f t="shared" si="4"/>
        <v>10000</v>
      </c>
      <c r="R28" s="71"/>
      <c r="S28" s="8">
        <f t="shared" si="5"/>
        <v>0</v>
      </c>
      <c r="T28" s="8">
        <f t="shared" si="6"/>
        <v>10000</v>
      </c>
    </row>
    <row r="29" spans="2:20" ht="25.5">
      <c r="B29" t="s">
        <v>204</v>
      </c>
      <c r="F29" s="153" t="s">
        <v>244</v>
      </c>
      <c r="G29" s="12"/>
      <c r="H29" s="19"/>
      <c r="I29" s="12"/>
      <c r="J29" s="10"/>
      <c r="K29" s="19"/>
      <c r="L29" s="41"/>
      <c r="M29" s="32">
        <f t="shared" si="0"/>
        <v>0</v>
      </c>
      <c r="N29" s="38">
        <f t="shared" si="1"/>
        <v>0</v>
      </c>
      <c r="O29" s="32">
        <f t="shared" si="2"/>
        <v>0</v>
      </c>
      <c r="P29" s="38">
        <f t="shared" si="3"/>
        <v>0</v>
      </c>
      <c r="Q29" s="32">
        <f t="shared" si="4"/>
        <v>0</v>
      </c>
      <c r="R29" s="71"/>
      <c r="S29" s="8">
        <f t="shared" si="5"/>
        <v>0</v>
      </c>
      <c r="T29" s="8">
        <f t="shared" si="6"/>
        <v>0</v>
      </c>
    </row>
    <row r="30" spans="3:20" ht="12.75">
      <c r="C30" t="s">
        <v>63</v>
      </c>
      <c r="D30" s="157" t="s">
        <v>25</v>
      </c>
      <c r="E30" s="44" t="s">
        <v>54</v>
      </c>
      <c r="F30" s="145" t="s">
        <v>245</v>
      </c>
      <c r="G30" s="147">
        <v>1176</v>
      </c>
      <c r="H30" s="19"/>
      <c r="I30" s="12"/>
      <c r="J30" s="10"/>
      <c r="K30" s="19"/>
      <c r="L30" s="41"/>
      <c r="M30" s="32">
        <f t="shared" si="0"/>
        <v>1176</v>
      </c>
      <c r="N30" s="38">
        <f t="shared" si="1"/>
        <v>0</v>
      </c>
      <c r="O30" s="32">
        <f t="shared" si="2"/>
        <v>0</v>
      </c>
      <c r="P30" s="38">
        <f t="shared" si="3"/>
        <v>0</v>
      </c>
      <c r="Q30" s="32">
        <f t="shared" si="4"/>
        <v>0</v>
      </c>
      <c r="R30" s="71"/>
      <c r="S30" s="8">
        <f t="shared" si="5"/>
        <v>0</v>
      </c>
      <c r="T30" s="8">
        <f t="shared" si="6"/>
        <v>1176</v>
      </c>
    </row>
    <row r="31" spans="1:20" ht="12.75">
      <c r="A31" s="149"/>
      <c r="B31" s="149"/>
      <c r="C31" s="149" t="s">
        <v>63</v>
      </c>
      <c r="D31" s="175" t="s">
        <v>28</v>
      </c>
      <c r="E31" s="44" t="s">
        <v>54</v>
      </c>
      <c r="F31" s="155" t="s">
        <v>246</v>
      </c>
      <c r="G31" s="151">
        <v>6860</v>
      </c>
      <c r="H31" s="159"/>
      <c r="I31" s="12"/>
      <c r="J31" s="10"/>
      <c r="K31" s="19"/>
      <c r="L31" s="41"/>
      <c r="M31" s="32">
        <f t="shared" si="0"/>
        <v>0</v>
      </c>
      <c r="N31" s="38">
        <f t="shared" si="1"/>
        <v>0</v>
      </c>
      <c r="O31" s="32">
        <f t="shared" si="2"/>
        <v>0</v>
      </c>
      <c r="P31" s="38">
        <f t="shared" si="3"/>
        <v>6860</v>
      </c>
      <c r="Q31" s="32">
        <f t="shared" si="4"/>
        <v>0</v>
      </c>
      <c r="R31" s="71"/>
      <c r="S31" s="8">
        <f t="shared" si="5"/>
        <v>0</v>
      </c>
      <c r="T31" s="8">
        <f t="shared" si="6"/>
        <v>6860</v>
      </c>
    </row>
    <row r="32" spans="1:20" ht="12.75">
      <c r="A32" s="149"/>
      <c r="B32" s="149"/>
      <c r="C32" s="149" t="s">
        <v>63</v>
      </c>
      <c r="D32" s="175" t="s">
        <v>28</v>
      </c>
      <c r="E32" s="44" t="s">
        <v>54</v>
      </c>
      <c r="F32" s="155" t="s">
        <v>247</v>
      </c>
      <c r="G32" s="151">
        <v>6860</v>
      </c>
      <c r="H32" s="159"/>
      <c r="I32" s="12"/>
      <c r="J32" s="10"/>
      <c r="K32" s="19"/>
      <c r="L32" s="41"/>
      <c r="M32" s="32">
        <f t="shared" si="0"/>
        <v>0</v>
      </c>
      <c r="N32" s="38">
        <f t="shared" si="1"/>
        <v>0</v>
      </c>
      <c r="O32" s="32">
        <f t="shared" si="2"/>
        <v>0</v>
      </c>
      <c r="P32" s="38">
        <f t="shared" si="3"/>
        <v>6860</v>
      </c>
      <c r="Q32" s="32">
        <f t="shared" si="4"/>
        <v>0</v>
      </c>
      <c r="R32" s="71"/>
      <c r="S32" s="8">
        <f t="shared" si="5"/>
        <v>0</v>
      </c>
      <c r="T32" s="8">
        <f t="shared" si="6"/>
        <v>6860</v>
      </c>
    </row>
    <row r="33" spans="3:20" ht="12.75">
      <c r="C33" t="s">
        <v>63</v>
      </c>
      <c r="D33" s="157" t="s">
        <v>25</v>
      </c>
      <c r="E33" s="44" t="s">
        <v>54</v>
      </c>
      <c r="F33" s="145" t="s">
        <v>248</v>
      </c>
      <c r="G33" s="143">
        <v>2000</v>
      </c>
      <c r="H33" s="19"/>
      <c r="I33" s="12"/>
      <c r="J33" s="10"/>
      <c r="K33" s="19"/>
      <c r="L33" s="41"/>
      <c r="M33" s="32">
        <f t="shared" si="0"/>
        <v>2000</v>
      </c>
      <c r="N33" s="38">
        <f t="shared" si="1"/>
        <v>0</v>
      </c>
      <c r="O33" s="32">
        <f t="shared" si="2"/>
        <v>0</v>
      </c>
      <c r="P33" s="38">
        <f t="shared" si="3"/>
        <v>0</v>
      </c>
      <c r="Q33" s="32">
        <f t="shared" si="4"/>
        <v>0</v>
      </c>
      <c r="R33" s="71"/>
      <c r="S33" s="8">
        <f t="shared" si="5"/>
        <v>0</v>
      </c>
      <c r="T33" s="8">
        <f t="shared" si="6"/>
        <v>2000</v>
      </c>
    </row>
    <row r="34" spans="7:20" ht="12.75">
      <c r="G34" s="12"/>
      <c r="H34" s="19"/>
      <c r="I34" s="12"/>
      <c r="J34" s="10"/>
      <c r="K34" s="19"/>
      <c r="L34" s="41"/>
      <c r="M34" s="32">
        <f t="shared" si="0"/>
        <v>0</v>
      </c>
      <c r="N34" s="38">
        <f t="shared" si="1"/>
        <v>0</v>
      </c>
      <c r="O34" s="32">
        <f t="shared" si="2"/>
        <v>0</v>
      </c>
      <c r="P34" s="38">
        <f t="shared" si="3"/>
        <v>0</v>
      </c>
      <c r="Q34" s="32">
        <f t="shared" si="4"/>
        <v>0</v>
      </c>
      <c r="R34" s="71"/>
      <c r="S34" s="8">
        <f t="shared" si="5"/>
        <v>0</v>
      </c>
      <c r="T34" s="8">
        <f t="shared" si="6"/>
        <v>0</v>
      </c>
    </row>
    <row r="35" spans="7:20" ht="12.75">
      <c r="G35" s="12"/>
      <c r="H35" s="19"/>
      <c r="I35" s="12"/>
      <c r="J35" s="10"/>
      <c r="K35" s="19"/>
      <c r="L35" s="41"/>
      <c r="M35" s="32">
        <f t="shared" si="0"/>
        <v>0</v>
      </c>
      <c r="N35" s="38">
        <f t="shared" si="1"/>
        <v>0</v>
      </c>
      <c r="O35" s="32">
        <f t="shared" si="2"/>
        <v>0</v>
      </c>
      <c r="P35" s="38">
        <f t="shared" si="3"/>
        <v>0</v>
      </c>
      <c r="Q35" s="32">
        <f t="shared" si="4"/>
        <v>0</v>
      </c>
      <c r="R35" s="71"/>
      <c r="S35" s="8">
        <f t="shared" si="5"/>
        <v>0</v>
      </c>
      <c r="T35" s="8">
        <f t="shared" si="6"/>
        <v>0</v>
      </c>
    </row>
    <row r="36" spans="7:20" ht="12.75">
      <c r="G36" s="12"/>
      <c r="H36" s="19"/>
      <c r="I36" s="12"/>
      <c r="J36" s="10"/>
      <c r="K36" s="19"/>
      <c r="L36" s="41"/>
      <c r="M36" s="32">
        <f t="shared" si="0"/>
        <v>0</v>
      </c>
      <c r="N36" s="38">
        <f t="shared" si="1"/>
        <v>0</v>
      </c>
      <c r="O36" s="32">
        <f t="shared" si="2"/>
        <v>0</v>
      </c>
      <c r="P36" s="38">
        <f t="shared" si="3"/>
        <v>0</v>
      </c>
      <c r="Q36" s="32">
        <f t="shared" si="4"/>
        <v>0</v>
      </c>
      <c r="R36" s="71"/>
      <c r="S36" s="8">
        <f t="shared" si="5"/>
        <v>0</v>
      </c>
      <c r="T36" s="8">
        <f t="shared" si="6"/>
        <v>0</v>
      </c>
    </row>
    <row r="37" spans="7:20" ht="12.75">
      <c r="G37" s="12"/>
      <c r="H37" s="19"/>
      <c r="I37" s="12"/>
      <c r="J37" s="10"/>
      <c r="K37" s="19"/>
      <c r="L37" s="41"/>
      <c r="M37" s="32">
        <f t="shared" si="0"/>
        <v>0</v>
      </c>
      <c r="N37" s="38">
        <f t="shared" si="1"/>
        <v>0</v>
      </c>
      <c r="O37" s="32">
        <f t="shared" si="2"/>
        <v>0</v>
      </c>
      <c r="P37" s="38">
        <f t="shared" si="3"/>
        <v>0</v>
      </c>
      <c r="Q37" s="32">
        <f t="shared" si="4"/>
        <v>0</v>
      </c>
      <c r="R37" s="71"/>
      <c r="S37" s="8">
        <f t="shared" si="5"/>
        <v>0</v>
      </c>
      <c r="T37" s="8">
        <f t="shared" si="6"/>
        <v>0</v>
      </c>
    </row>
    <row r="38" spans="7:20" ht="12.75">
      <c r="G38" s="12"/>
      <c r="H38" s="19"/>
      <c r="I38" s="12"/>
      <c r="J38" s="10"/>
      <c r="K38" s="19"/>
      <c r="L38" s="41"/>
      <c r="M38" s="32">
        <f t="shared" si="0"/>
        <v>0</v>
      </c>
      <c r="N38" s="38">
        <f t="shared" si="1"/>
        <v>0</v>
      </c>
      <c r="O38" s="32">
        <f t="shared" si="2"/>
        <v>0</v>
      </c>
      <c r="P38" s="38">
        <f t="shared" si="3"/>
        <v>0</v>
      </c>
      <c r="Q38" s="32">
        <f t="shared" si="4"/>
        <v>0</v>
      </c>
      <c r="R38" s="71"/>
      <c r="S38" s="8">
        <f t="shared" si="5"/>
        <v>0</v>
      </c>
      <c r="T38" s="8">
        <f t="shared" si="6"/>
        <v>0</v>
      </c>
    </row>
    <row r="39" spans="7:20" ht="12.75">
      <c r="G39" s="12"/>
      <c r="H39" s="19"/>
      <c r="I39" s="12"/>
      <c r="J39" s="10"/>
      <c r="K39" s="19"/>
      <c r="L39" s="41"/>
      <c r="M39" s="32">
        <f t="shared" si="0"/>
        <v>0</v>
      </c>
      <c r="N39" s="38">
        <f t="shared" si="1"/>
        <v>0</v>
      </c>
      <c r="O39" s="32">
        <f t="shared" si="2"/>
        <v>0</v>
      </c>
      <c r="P39" s="38">
        <f t="shared" si="3"/>
        <v>0</v>
      </c>
      <c r="Q39" s="32">
        <f t="shared" si="4"/>
        <v>0</v>
      </c>
      <c r="R39" s="71"/>
      <c r="S39" s="8">
        <f t="shared" si="5"/>
        <v>0</v>
      </c>
      <c r="T39" s="8">
        <f t="shared" si="6"/>
        <v>0</v>
      </c>
    </row>
    <row r="40" spans="3:20" ht="13.5" thickBot="1">
      <c r="C40" s="14" t="s">
        <v>66</v>
      </c>
      <c r="G40" s="24"/>
      <c r="H40" s="25"/>
      <c r="I40" s="24"/>
      <c r="J40" s="26"/>
      <c r="K40" s="19"/>
      <c r="L40" s="41"/>
      <c r="M40" s="32">
        <f t="shared" si="0"/>
        <v>0</v>
      </c>
      <c r="N40" s="38">
        <f t="shared" si="1"/>
        <v>0</v>
      </c>
      <c r="O40" s="32">
        <f t="shared" si="2"/>
        <v>0</v>
      </c>
      <c r="P40" s="38">
        <f t="shared" si="3"/>
        <v>0</v>
      </c>
      <c r="Q40" s="32">
        <f t="shared" si="4"/>
        <v>0</v>
      </c>
      <c r="R40" s="71"/>
      <c r="S40" s="8">
        <f t="shared" si="5"/>
        <v>0</v>
      </c>
      <c r="T40" s="8">
        <f t="shared" si="6"/>
        <v>0</v>
      </c>
    </row>
    <row r="41" spans="3:20" ht="13.5" thickTop="1">
      <c r="C41" s="14"/>
      <c r="E41" s="133" t="s">
        <v>15</v>
      </c>
      <c r="F41" s="18" t="str">
        <f>A9</f>
        <v>Milestone #1Governance and Project Management </v>
      </c>
      <c r="G41" s="12">
        <f>SUM(G11:G40)</f>
        <v>81959</v>
      </c>
      <c r="H41" s="12">
        <f>SUM(H11:H40)</f>
        <v>66435</v>
      </c>
      <c r="I41" s="12">
        <f>SUM(I11:I40)</f>
        <v>0</v>
      </c>
      <c r="J41" s="12">
        <f>SUM(J11:J40)</f>
        <v>0</v>
      </c>
      <c r="K41" s="19"/>
      <c r="L41" s="41"/>
      <c r="M41" s="32">
        <f t="shared" si="0"/>
        <v>0</v>
      </c>
      <c r="N41" s="38">
        <f t="shared" si="1"/>
        <v>0</v>
      </c>
      <c r="O41" s="32">
        <f t="shared" si="2"/>
        <v>0</v>
      </c>
      <c r="P41" s="38">
        <f t="shared" si="3"/>
        <v>0</v>
      </c>
      <c r="Q41" s="32">
        <f t="shared" si="4"/>
        <v>0</v>
      </c>
      <c r="R41" s="71"/>
      <c r="S41" s="8">
        <f t="shared" si="5"/>
        <v>0</v>
      </c>
      <c r="T41" s="8">
        <f t="shared" si="6"/>
        <v>0</v>
      </c>
    </row>
    <row r="42" spans="3:20" ht="12.75">
      <c r="C42" s="14"/>
      <c r="G42" s="12"/>
      <c r="H42" s="19"/>
      <c r="I42" s="12"/>
      <c r="J42" s="10"/>
      <c r="K42" s="19"/>
      <c r="L42" s="41"/>
      <c r="M42" s="32">
        <f t="shared" si="0"/>
        <v>0</v>
      </c>
      <c r="N42" s="38">
        <f t="shared" si="1"/>
        <v>0</v>
      </c>
      <c r="O42" s="32">
        <f t="shared" si="2"/>
        <v>0</v>
      </c>
      <c r="P42" s="38">
        <f t="shared" si="3"/>
        <v>0</v>
      </c>
      <c r="Q42" s="32">
        <f t="shared" si="4"/>
        <v>0</v>
      </c>
      <c r="R42" s="71"/>
      <c r="S42" s="8">
        <f t="shared" si="5"/>
        <v>0</v>
      </c>
      <c r="T42" s="8">
        <f t="shared" si="6"/>
        <v>0</v>
      </c>
    </row>
    <row r="43" spans="7:20" ht="12.75">
      <c r="G43" s="12"/>
      <c r="H43" s="19"/>
      <c r="I43" s="12"/>
      <c r="J43" s="10"/>
      <c r="K43" s="19"/>
      <c r="L43" s="41"/>
      <c r="M43" s="32">
        <f t="shared" si="0"/>
        <v>0</v>
      </c>
      <c r="N43" s="38">
        <f t="shared" si="1"/>
        <v>0</v>
      </c>
      <c r="O43" s="32">
        <f t="shared" si="2"/>
        <v>0</v>
      </c>
      <c r="P43" s="38">
        <f t="shared" si="3"/>
        <v>0</v>
      </c>
      <c r="Q43" s="32">
        <f t="shared" si="4"/>
        <v>0</v>
      </c>
      <c r="R43" s="71"/>
      <c r="S43" s="8">
        <f t="shared" si="5"/>
        <v>0</v>
      </c>
      <c r="T43" s="8">
        <f t="shared" si="6"/>
        <v>0</v>
      </c>
    </row>
    <row r="44" spans="1:20" ht="12.75">
      <c r="A44" s="7" t="s">
        <v>249</v>
      </c>
      <c r="F44" s="153"/>
      <c r="G44" s="12"/>
      <c r="H44" s="19"/>
      <c r="I44" s="12"/>
      <c r="J44" s="10"/>
      <c r="K44" s="174"/>
      <c r="L44" s="41"/>
      <c r="M44" s="32">
        <f t="shared" si="0"/>
        <v>0</v>
      </c>
      <c r="N44" s="38">
        <f t="shared" si="1"/>
        <v>0</v>
      </c>
      <c r="O44" s="32">
        <f t="shared" si="2"/>
        <v>0</v>
      </c>
      <c r="P44" s="38">
        <f t="shared" si="3"/>
        <v>0</v>
      </c>
      <c r="Q44" s="32">
        <f t="shared" si="4"/>
        <v>0</v>
      </c>
      <c r="R44" s="71"/>
      <c r="S44" s="8">
        <f t="shared" si="5"/>
        <v>0</v>
      </c>
      <c r="T44" s="8">
        <f t="shared" si="6"/>
        <v>0</v>
      </c>
    </row>
    <row r="45" spans="2:20" ht="25.5">
      <c r="B45" t="s">
        <v>201</v>
      </c>
      <c r="F45" s="158" t="s">
        <v>218</v>
      </c>
      <c r="G45" s="12"/>
      <c r="H45" s="19"/>
      <c r="I45" s="12"/>
      <c r="J45" s="10"/>
      <c r="K45" s="19"/>
      <c r="L45" s="41"/>
      <c r="M45" s="32">
        <f t="shared" si="0"/>
        <v>0</v>
      </c>
      <c r="N45" s="38">
        <f t="shared" si="1"/>
        <v>0</v>
      </c>
      <c r="O45" s="32">
        <f t="shared" si="2"/>
        <v>0</v>
      </c>
      <c r="P45" s="38">
        <f t="shared" si="3"/>
        <v>0</v>
      </c>
      <c r="Q45" s="32">
        <f t="shared" si="4"/>
        <v>0</v>
      </c>
      <c r="R45" s="71"/>
      <c r="S45" s="8">
        <f t="shared" si="5"/>
        <v>0</v>
      </c>
      <c r="T45" s="8">
        <f t="shared" si="6"/>
        <v>0</v>
      </c>
    </row>
    <row r="46" spans="3:20" ht="25.5">
      <c r="C46" t="s">
        <v>63</v>
      </c>
      <c r="D46" s="157" t="s">
        <v>25</v>
      </c>
      <c r="E46" s="44" t="s">
        <v>54</v>
      </c>
      <c r="F46" s="145" t="s">
        <v>462</v>
      </c>
      <c r="G46" s="147">
        <v>400</v>
      </c>
      <c r="H46" s="19"/>
      <c r="I46" s="12"/>
      <c r="J46" s="10"/>
      <c r="K46" s="19"/>
      <c r="L46" s="41"/>
      <c r="M46" s="32">
        <f t="shared" si="0"/>
        <v>400</v>
      </c>
      <c r="N46" s="38">
        <f t="shared" si="1"/>
        <v>0</v>
      </c>
      <c r="O46" s="32">
        <f t="shared" si="2"/>
        <v>0</v>
      </c>
      <c r="P46" s="38">
        <f t="shared" si="3"/>
        <v>0</v>
      </c>
      <c r="Q46" s="32">
        <f t="shared" si="4"/>
        <v>0</v>
      </c>
      <c r="R46" s="71"/>
      <c r="S46" s="8">
        <f t="shared" si="5"/>
        <v>0</v>
      </c>
      <c r="T46" s="8">
        <f t="shared" si="6"/>
        <v>400</v>
      </c>
    </row>
    <row r="47" spans="3:20" ht="25.5">
      <c r="C47" t="s">
        <v>63</v>
      </c>
      <c r="D47" s="157" t="s">
        <v>25</v>
      </c>
      <c r="E47" s="44" t="s">
        <v>54</v>
      </c>
      <c r="F47" s="145" t="s">
        <v>250</v>
      </c>
      <c r="G47" s="146">
        <v>4250</v>
      </c>
      <c r="H47" s="19">
        <v>21000</v>
      </c>
      <c r="I47" s="12"/>
      <c r="J47" s="10"/>
      <c r="K47" s="19"/>
      <c r="L47" s="41"/>
      <c r="M47" s="32">
        <f t="shared" si="0"/>
        <v>4250</v>
      </c>
      <c r="N47" s="38">
        <f t="shared" si="1"/>
        <v>0</v>
      </c>
      <c r="O47" s="32">
        <f t="shared" si="2"/>
        <v>0</v>
      </c>
      <c r="P47" s="38">
        <f t="shared" si="3"/>
        <v>0</v>
      </c>
      <c r="Q47" s="32">
        <f t="shared" si="4"/>
        <v>0</v>
      </c>
      <c r="R47" s="71"/>
      <c r="S47" s="8">
        <f t="shared" si="5"/>
        <v>0</v>
      </c>
      <c r="T47" s="8">
        <f t="shared" si="6"/>
        <v>4250</v>
      </c>
    </row>
    <row r="48" spans="3:20" ht="25.5">
      <c r="C48" t="s">
        <v>63</v>
      </c>
      <c r="D48" s="157" t="s">
        <v>25</v>
      </c>
      <c r="E48" s="44" t="s">
        <v>54</v>
      </c>
      <c r="F48" s="145" t="s">
        <v>251</v>
      </c>
      <c r="G48" s="146">
        <v>800</v>
      </c>
      <c r="H48">
        <v>800</v>
      </c>
      <c r="I48" s="12"/>
      <c r="J48" s="10"/>
      <c r="K48" s="19"/>
      <c r="L48" s="41"/>
      <c r="M48" s="32">
        <f t="shared" si="0"/>
        <v>800</v>
      </c>
      <c r="N48" s="38">
        <f t="shared" si="1"/>
        <v>0</v>
      </c>
      <c r="O48" s="32">
        <f t="shared" si="2"/>
        <v>0</v>
      </c>
      <c r="P48" s="38">
        <f t="shared" si="3"/>
        <v>0</v>
      </c>
      <c r="Q48" s="32">
        <f t="shared" si="4"/>
        <v>0</v>
      </c>
      <c r="R48" s="71"/>
      <c r="S48" s="8">
        <f t="shared" si="5"/>
        <v>0</v>
      </c>
      <c r="T48" s="8">
        <f t="shared" si="6"/>
        <v>800</v>
      </c>
    </row>
    <row r="49" spans="3:20" ht="25.5">
      <c r="C49" t="s">
        <v>63</v>
      </c>
      <c r="D49" s="157" t="s">
        <v>25</v>
      </c>
      <c r="E49" s="44" t="s">
        <v>54</v>
      </c>
      <c r="F49" s="386" t="s">
        <v>220</v>
      </c>
      <c r="G49" s="176">
        <v>800</v>
      </c>
      <c r="H49" s="12">
        <v>860</v>
      </c>
      <c r="I49" s="12"/>
      <c r="J49" s="10"/>
      <c r="K49" s="19"/>
      <c r="L49" s="41"/>
      <c r="M49" s="32">
        <f t="shared" si="0"/>
        <v>800</v>
      </c>
      <c r="N49" s="38">
        <f t="shared" si="1"/>
        <v>0</v>
      </c>
      <c r="O49" s="32">
        <f t="shared" si="2"/>
        <v>0</v>
      </c>
      <c r="P49" s="38">
        <f t="shared" si="3"/>
        <v>0</v>
      </c>
      <c r="Q49" s="32">
        <f t="shared" si="4"/>
        <v>0</v>
      </c>
      <c r="R49" s="71"/>
      <c r="S49" s="8">
        <f t="shared" si="5"/>
        <v>0</v>
      </c>
      <c r="T49" s="8">
        <f t="shared" si="6"/>
        <v>800</v>
      </c>
    </row>
    <row r="50" spans="3:20" ht="25.5">
      <c r="C50" t="s">
        <v>63</v>
      </c>
      <c r="D50" s="157" t="s">
        <v>25</v>
      </c>
      <c r="E50" s="44" t="s">
        <v>54</v>
      </c>
      <c r="F50" s="386" t="s">
        <v>549</v>
      </c>
      <c r="G50" s="12"/>
      <c r="H50" s="19">
        <v>28450</v>
      </c>
      <c r="I50" s="12"/>
      <c r="J50" s="10"/>
      <c r="K50" s="19"/>
      <c r="L50" s="41"/>
      <c r="M50" s="32">
        <f t="shared" si="0"/>
        <v>0</v>
      </c>
      <c r="N50" s="38">
        <f t="shared" si="1"/>
        <v>0</v>
      </c>
      <c r="O50" s="32">
        <f t="shared" si="2"/>
        <v>0</v>
      </c>
      <c r="P50" s="38">
        <f t="shared" si="3"/>
        <v>0</v>
      </c>
      <c r="Q50" s="32">
        <f t="shared" si="4"/>
        <v>0</v>
      </c>
      <c r="R50" s="71"/>
      <c r="S50" s="8">
        <f t="shared" si="5"/>
        <v>0</v>
      </c>
      <c r="T50" s="8">
        <f t="shared" si="6"/>
        <v>0</v>
      </c>
    </row>
    <row r="51" spans="6:20" ht="12.75">
      <c r="F51" s="145"/>
      <c r="G51" s="12"/>
      <c r="H51" s="19"/>
      <c r="I51" s="12"/>
      <c r="J51" s="10"/>
      <c r="K51" s="19"/>
      <c r="L51" s="41"/>
      <c r="M51" s="32">
        <f t="shared" si="0"/>
        <v>0</v>
      </c>
      <c r="N51" s="38">
        <f t="shared" si="1"/>
        <v>0</v>
      </c>
      <c r="O51" s="32">
        <f t="shared" si="2"/>
        <v>0</v>
      </c>
      <c r="P51" s="38">
        <f t="shared" si="3"/>
        <v>0</v>
      </c>
      <c r="Q51" s="32">
        <f t="shared" si="4"/>
        <v>0</v>
      </c>
      <c r="R51" s="71"/>
      <c r="S51" s="8">
        <f t="shared" si="5"/>
        <v>0</v>
      </c>
      <c r="T51" s="8">
        <f t="shared" si="6"/>
        <v>0</v>
      </c>
    </row>
    <row r="52" spans="2:20" ht="12.75">
      <c r="B52" t="s">
        <v>201</v>
      </c>
      <c r="F52" s="153" t="s">
        <v>221</v>
      </c>
      <c r="G52" s="12"/>
      <c r="H52" s="19"/>
      <c r="I52" s="12"/>
      <c r="J52" s="10"/>
      <c r="K52" s="19"/>
      <c r="L52" s="41"/>
      <c r="M52" s="32">
        <f t="shared" si="0"/>
        <v>0</v>
      </c>
      <c r="N52" s="38">
        <f t="shared" si="1"/>
        <v>0</v>
      </c>
      <c r="O52" s="32">
        <f t="shared" si="2"/>
        <v>0</v>
      </c>
      <c r="P52" s="38">
        <f t="shared" si="3"/>
        <v>0</v>
      </c>
      <c r="Q52" s="32">
        <f t="shared" si="4"/>
        <v>0</v>
      </c>
      <c r="R52" s="71"/>
      <c r="S52" s="8">
        <f t="shared" si="5"/>
        <v>0</v>
      </c>
      <c r="T52" s="8">
        <f t="shared" si="6"/>
        <v>0</v>
      </c>
    </row>
    <row r="53" spans="1:20" ht="25.5">
      <c r="A53" s="149"/>
      <c r="B53" s="149"/>
      <c r="C53" s="149" t="s">
        <v>63</v>
      </c>
      <c r="D53" s="175" t="s">
        <v>28</v>
      </c>
      <c r="E53" s="150" t="s">
        <v>54</v>
      </c>
      <c r="F53" s="155" t="s">
        <v>252</v>
      </c>
      <c r="G53" s="151">
        <v>3428</v>
      </c>
      <c r="H53" s="159"/>
      <c r="I53" s="12"/>
      <c r="J53" s="10"/>
      <c r="K53" s="19"/>
      <c r="L53" s="41"/>
      <c r="M53" s="32">
        <f t="shared" si="0"/>
        <v>0</v>
      </c>
      <c r="N53" s="38">
        <f t="shared" si="1"/>
        <v>0</v>
      </c>
      <c r="O53" s="32">
        <f t="shared" si="2"/>
        <v>0</v>
      </c>
      <c r="P53" s="38">
        <f t="shared" si="3"/>
        <v>3428</v>
      </c>
      <c r="Q53" s="32">
        <f t="shared" si="4"/>
        <v>0</v>
      </c>
      <c r="R53" s="71"/>
      <c r="S53" s="8">
        <f t="shared" si="5"/>
        <v>0</v>
      </c>
      <c r="T53" s="8">
        <f t="shared" si="6"/>
        <v>3428</v>
      </c>
    </row>
    <row r="54" spans="1:20" ht="25.5">
      <c r="A54" s="149"/>
      <c r="B54" s="149"/>
      <c r="C54" s="149" t="s">
        <v>63</v>
      </c>
      <c r="D54" s="175" t="s">
        <v>28</v>
      </c>
      <c r="E54" s="150" t="s">
        <v>54</v>
      </c>
      <c r="F54" s="387" t="s">
        <v>253</v>
      </c>
      <c r="G54" s="226">
        <v>3428</v>
      </c>
      <c r="H54" s="159"/>
      <c r="I54" s="12"/>
      <c r="J54" s="10"/>
      <c r="K54" s="19"/>
      <c r="L54" s="41"/>
      <c r="M54" s="32">
        <f t="shared" si="0"/>
        <v>0</v>
      </c>
      <c r="N54" s="38">
        <f t="shared" si="1"/>
        <v>0</v>
      </c>
      <c r="O54" s="32">
        <f t="shared" si="2"/>
        <v>0</v>
      </c>
      <c r="P54" s="38">
        <f t="shared" si="3"/>
        <v>3428</v>
      </c>
      <c r="Q54" s="32">
        <f t="shared" si="4"/>
        <v>0</v>
      </c>
      <c r="R54" s="71"/>
      <c r="S54" s="8">
        <f t="shared" si="5"/>
        <v>0</v>
      </c>
      <c r="T54" s="8">
        <f t="shared" si="6"/>
        <v>3428</v>
      </c>
    </row>
    <row r="55" spans="3:20" ht="25.5">
      <c r="C55" t="s">
        <v>63</v>
      </c>
      <c r="D55" s="157" t="s">
        <v>25</v>
      </c>
      <c r="E55" s="44" t="s">
        <v>54</v>
      </c>
      <c r="F55" s="386" t="s">
        <v>254</v>
      </c>
      <c r="G55" s="177">
        <v>120</v>
      </c>
      <c r="H55" s="12">
        <v>1600</v>
      </c>
      <c r="I55" s="12"/>
      <c r="J55" s="10"/>
      <c r="K55" s="19"/>
      <c r="L55" s="41"/>
      <c r="M55" s="32">
        <f t="shared" si="0"/>
        <v>120</v>
      </c>
      <c r="N55" s="38">
        <f t="shared" si="1"/>
        <v>0</v>
      </c>
      <c r="O55" s="32">
        <f t="shared" si="2"/>
        <v>0</v>
      </c>
      <c r="P55" s="38">
        <f t="shared" si="3"/>
        <v>0</v>
      </c>
      <c r="Q55" s="32">
        <f t="shared" si="4"/>
        <v>0</v>
      </c>
      <c r="R55" s="71"/>
      <c r="S55" s="8">
        <f t="shared" si="5"/>
        <v>0</v>
      </c>
      <c r="T55" s="8">
        <f t="shared" si="6"/>
        <v>120</v>
      </c>
    </row>
    <row r="56" spans="3:20" ht="25.5">
      <c r="C56" t="s">
        <v>63</v>
      </c>
      <c r="D56" s="157" t="s">
        <v>25</v>
      </c>
      <c r="E56" s="44" t="s">
        <v>54</v>
      </c>
      <c r="F56" s="145" t="s">
        <v>255</v>
      </c>
      <c r="G56" s="143">
        <v>1200</v>
      </c>
      <c r="H56" s="19"/>
      <c r="I56" s="12"/>
      <c r="J56" s="10"/>
      <c r="K56" s="19"/>
      <c r="L56" s="41"/>
      <c r="M56" s="32">
        <f t="shared" si="0"/>
        <v>1200</v>
      </c>
      <c r="N56" s="38">
        <f t="shared" si="1"/>
        <v>0</v>
      </c>
      <c r="O56" s="32">
        <f t="shared" si="2"/>
        <v>0</v>
      </c>
      <c r="P56" s="38">
        <f t="shared" si="3"/>
        <v>0</v>
      </c>
      <c r="Q56" s="32">
        <f t="shared" si="4"/>
        <v>0</v>
      </c>
      <c r="R56" s="71"/>
      <c r="S56" s="8">
        <f t="shared" si="5"/>
        <v>0</v>
      </c>
      <c r="T56" s="8">
        <f t="shared" si="6"/>
        <v>1200</v>
      </c>
    </row>
    <row r="57" spans="1:20" ht="25.5">
      <c r="A57" s="149"/>
      <c r="B57" s="149"/>
      <c r="C57" s="149" t="s">
        <v>63</v>
      </c>
      <c r="D57" s="175" t="s">
        <v>28</v>
      </c>
      <c r="E57" s="150" t="s">
        <v>54</v>
      </c>
      <c r="F57" s="155" t="s">
        <v>256</v>
      </c>
      <c r="G57" s="151">
        <v>3428</v>
      </c>
      <c r="H57" s="159"/>
      <c r="I57" s="12"/>
      <c r="J57" s="10"/>
      <c r="K57" s="19"/>
      <c r="L57" s="41"/>
      <c r="M57" s="32">
        <f t="shared" si="0"/>
        <v>0</v>
      </c>
      <c r="N57" s="38">
        <f t="shared" si="1"/>
        <v>0</v>
      </c>
      <c r="O57" s="32">
        <f t="shared" si="2"/>
        <v>0</v>
      </c>
      <c r="P57" s="38">
        <f t="shared" si="3"/>
        <v>3428</v>
      </c>
      <c r="Q57" s="32">
        <f t="shared" si="4"/>
        <v>0</v>
      </c>
      <c r="R57" s="71"/>
      <c r="S57" s="8">
        <f t="shared" si="5"/>
        <v>0</v>
      </c>
      <c r="T57" s="8">
        <f t="shared" si="6"/>
        <v>3428</v>
      </c>
    </row>
    <row r="58" spans="3:20" ht="25.5">
      <c r="C58" t="s">
        <v>63</v>
      </c>
      <c r="D58" s="157" t="s">
        <v>25</v>
      </c>
      <c r="E58" s="44" t="s">
        <v>54</v>
      </c>
      <c r="F58" s="145" t="s">
        <v>474</v>
      </c>
      <c r="G58" s="143">
        <v>600</v>
      </c>
      <c r="H58" s="19">
        <v>2024</v>
      </c>
      <c r="I58" s="12"/>
      <c r="J58" s="10"/>
      <c r="K58" s="19"/>
      <c r="L58" s="41"/>
      <c r="M58" s="32">
        <f t="shared" si="0"/>
        <v>600</v>
      </c>
      <c r="N58" s="38">
        <f t="shared" si="1"/>
        <v>0</v>
      </c>
      <c r="O58" s="32">
        <f t="shared" si="2"/>
        <v>0</v>
      </c>
      <c r="P58" s="38">
        <f t="shared" si="3"/>
        <v>0</v>
      </c>
      <c r="Q58" s="32">
        <f t="shared" si="4"/>
        <v>0</v>
      </c>
      <c r="R58" s="71"/>
      <c r="S58" s="8">
        <f t="shared" si="5"/>
        <v>0</v>
      </c>
      <c r="T58" s="8">
        <f t="shared" si="6"/>
        <v>600</v>
      </c>
    </row>
    <row r="59" spans="7:20" ht="12.75">
      <c r="G59" s="12"/>
      <c r="H59" s="19"/>
      <c r="I59" s="12"/>
      <c r="J59" s="10"/>
      <c r="K59" s="19"/>
      <c r="L59" s="41"/>
      <c r="M59" s="32">
        <f t="shared" si="0"/>
        <v>0</v>
      </c>
      <c r="N59" s="38">
        <f t="shared" si="1"/>
        <v>0</v>
      </c>
      <c r="O59" s="32">
        <f t="shared" si="2"/>
        <v>0</v>
      </c>
      <c r="P59" s="38">
        <f t="shared" si="3"/>
        <v>0</v>
      </c>
      <c r="Q59" s="32">
        <f t="shared" si="4"/>
        <v>0</v>
      </c>
      <c r="R59" s="71"/>
      <c r="S59" s="8">
        <f t="shared" si="5"/>
        <v>0</v>
      </c>
      <c r="T59" s="8">
        <f t="shared" si="6"/>
        <v>0</v>
      </c>
    </row>
    <row r="60" spans="7:20" ht="12.75">
      <c r="G60" s="12"/>
      <c r="H60" s="19"/>
      <c r="I60" s="12"/>
      <c r="J60" s="10"/>
      <c r="K60" s="19"/>
      <c r="L60" s="41"/>
      <c r="M60" s="32">
        <f t="shared" si="0"/>
        <v>0</v>
      </c>
      <c r="N60" s="38">
        <f t="shared" si="1"/>
        <v>0</v>
      </c>
      <c r="O60" s="32">
        <f t="shared" si="2"/>
        <v>0</v>
      </c>
      <c r="P60" s="38">
        <f t="shared" si="3"/>
        <v>0</v>
      </c>
      <c r="Q60" s="32">
        <f t="shared" si="4"/>
        <v>0</v>
      </c>
      <c r="R60" s="71"/>
      <c r="S60" s="8">
        <f t="shared" si="5"/>
        <v>0</v>
      </c>
      <c r="T60" s="8">
        <f t="shared" si="6"/>
        <v>0</v>
      </c>
    </row>
    <row r="61" spans="7:20" ht="12.75">
      <c r="G61" s="12"/>
      <c r="H61" s="19"/>
      <c r="I61" s="12"/>
      <c r="J61" s="10"/>
      <c r="K61" s="19"/>
      <c r="L61" s="41"/>
      <c r="M61" s="32">
        <f t="shared" si="0"/>
        <v>0</v>
      </c>
      <c r="N61" s="38">
        <f t="shared" si="1"/>
        <v>0</v>
      </c>
      <c r="O61" s="32">
        <f t="shared" si="2"/>
        <v>0</v>
      </c>
      <c r="P61" s="38">
        <f t="shared" si="3"/>
        <v>0</v>
      </c>
      <c r="Q61" s="32">
        <f t="shared" si="4"/>
        <v>0</v>
      </c>
      <c r="R61" s="71"/>
      <c r="S61" s="8">
        <f t="shared" si="5"/>
        <v>0</v>
      </c>
      <c r="T61" s="8">
        <f t="shared" si="6"/>
        <v>0</v>
      </c>
    </row>
    <row r="62" spans="7:20" ht="12.75">
      <c r="G62" s="12"/>
      <c r="H62" s="19"/>
      <c r="I62" s="12"/>
      <c r="J62" s="10"/>
      <c r="K62" s="19"/>
      <c r="L62" s="41"/>
      <c r="M62" s="32">
        <f t="shared" si="0"/>
        <v>0</v>
      </c>
      <c r="N62" s="38">
        <f t="shared" si="1"/>
        <v>0</v>
      </c>
      <c r="O62" s="32">
        <f t="shared" si="2"/>
        <v>0</v>
      </c>
      <c r="P62" s="38">
        <f t="shared" si="3"/>
        <v>0</v>
      </c>
      <c r="Q62" s="32">
        <f t="shared" si="4"/>
        <v>0</v>
      </c>
      <c r="R62" s="71"/>
      <c r="S62" s="8">
        <f t="shared" si="5"/>
        <v>0</v>
      </c>
      <c r="T62" s="8">
        <f t="shared" si="6"/>
        <v>0</v>
      </c>
    </row>
    <row r="63" spans="7:20" ht="12.75">
      <c r="G63" s="12"/>
      <c r="H63" s="19"/>
      <c r="I63" s="12"/>
      <c r="J63" s="10"/>
      <c r="K63" s="19"/>
      <c r="L63" s="41"/>
      <c r="M63" s="32">
        <f t="shared" si="0"/>
        <v>0</v>
      </c>
      <c r="N63" s="38">
        <f t="shared" si="1"/>
        <v>0</v>
      </c>
      <c r="O63" s="32">
        <f t="shared" si="2"/>
        <v>0</v>
      </c>
      <c r="P63" s="38">
        <f t="shared" si="3"/>
        <v>0</v>
      </c>
      <c r="Q63" s="32">
        <f t="shared" si="4"/>
        <v>0</v>
      </c>
      <c r="R63" s="71"/>
      <c r="S63" s="8">
        <f t="shared" si="5"/>
        <v>0</v>
      </c>
      <c r="T63" s="8">
        <f t="shared" si="6"/>
        <v>0</v>
      </c>
    </row>
    <row r="64" spans="7:20" ht="12.75">
      <c r="G64" s="12"/>
      <c r="H64" s="19"/>
      <c r="I64" s="12"/>
      <c r="J64" s="10"/>
      <c r="K64" s="19"/>
      <c r="L64" s="41"/>
      <c r="M64" s="32">
        <f t="shared" si="0"/>
        <v>0</v>
      </c>
      <c r="N64" s="38">
        <f t="shared" si="1"/>
        <v>0</v>
      </c>
      <c r="O64" s="32">
        <f t="shared" si="2"/>
        <v>0</v>
      </c>
      <c r="P64" s="38">
        <f t="shared" si="3"/>
        <v>0</v>
      </c>
      <c r="Q64" s="32">
        <f t="shared" si="4"/>
        <v>0</v>
      </c>
      <c r="R64" s="71"/>
      <c r="S64" s="8">
        <f t="shared" si="5"/>
        <v>0</v>
      </c>
      <c r="T64" s="8">
        <f t="shared" si="6"/>
        <v>0</v>
      </c>
    </row>
    <row r="65" spans="7:20" ht="12.75">
      <c r="G65" s="12"/>
      <c r="H65" s="19"/>
      <c r="I65" s="12"/>
      <c r="J65" s="10"/>
      <c r="K65" s="19"/>
      <c r="L65" s="41"/>
      <c r="M65" s="32">
        <f t="shared" si="0"/>
        <v>0</v>
      </c>
      <c r="N65" s="38">
        <f t="shared" si="1"/>
        <v>0</v>
      </c>
      <c r="O65" s="32">
        <f t="shared" si="2"/>
        <v>0</v>
      </c>
      <c r="P65" s="38">
        <f t="shared" si="3"/>
        <v>0</v>
      </c>
      <c r="Q65" s="32">
        <f t="shared" si="4"/>
        <v>0</v>
      </c>
      <c r="R65" s="71"/>
      <c r="S65" s="8">
        <f t="shared" si="5"/>
        <v>0</v>
      </c>
      <c r="T65" s="8">
        <f t="shared" si="6"/>
        <v>0</v>
      </c>
    </row>
    <row r="66" spans="7:20" ht="12.75">
      <c r="G66" s="12"/>
      <c r="H66" s="19"/>
      <c r="I66" s="12"/>
      <c r="J66" s="10"/>
      <c r="K66" s="19"/>
      <c r="L66" s="41"/>
      <c r="M66" s="32">
        <f t="shared" si="0"/>
        <v>0</v>
      </c>
      <c r="N66" s="38">
        <f t="shared" si="1"/>
        <v>0</v>
      </c>
      <c r="O66" s="32">
        <f t="shared" si="2"/>
        <v>0</v>
      </c>
      <c r="P66" s="38">
        <f t="shared" si="3"/>
        <v>0</v>
      </c>
      <c r="Q66" s="32">
        <f t="shared" si="4"/>
        <v>0</v>
      </c>
      <c r="R66" s="71"/>
      <c r="S66" s="8">
        <f t="shared" si="5"/>
        <v>0</v>
      </c>
      <c r="T66" s="8">
        <f t="shared" si="6"/>
        <v>0</v>
      </c>
    </row>
    <row r="67" spans="7:20" ht="12.75">
      <c r="G67" s="12"/>
      <c r="H67" s="19"/>
      <c r="I67" s="12"/>
      <c r="J67" s="10"/>
      <c r="K67" s="19"/>
      <c r="L67" s="41"/>
      <c r="M67" s="32">
        <f t="shared" si="0"/>
        <v>0</v>
      </c>
      <c r="N67" s="38">
        <f t="shared" si="1"/>
        <v>0</v>
      </c>
      <c r="O67" s="32">
        <f t="shared" si="2"/>
        <v>0</v>
      </c>
      <c r="P67" s="38">
        <f t="shared" si="3"/>
        <v>0</v>
      </c>
      <c r="Q67" s="32">
        <f t="shared" si="4"/>
        <v>0</v>
      </c>
      <c r="R67" s="71"/>
      <c r="S67" s="8">
        <f t="shared" si="5"/>
        <v>0</v>
      </c>
      <c r="T67" s="8">
        <f t="shared" si="6"/>
        <v>0</v>
      </c>
    </row>
    <row r="68" spans="7:20" ht="12.75">
      <c r="G68" s="12"/>
      <c r="H68" s="19"/>
      <c r="I68" s="12"/>
      <c r="J68" s="10"/>
      <c r="K68" s="19"/>
      <c r="L68" s="41"/>
      <c r="M68" s="32">
        <f t="shared" si="0"/>
        <v>0</v>
      </c>
      <c r="N68" s="38">
        <f t="shared" si="1"/>
        <v>0</v>
      </c>
      <c r="O68" s="32">
        <f t="shared" si="2"/>
        <v>0</v>
      </c>
      <c r="P68" s="38">
        <f t="shared" si="3"/>
        <v>0</v>
      </c>
      <c r="Q68" s="32">
        <f t="shared" si="4"/>
        <v>0</v>
      </c>
      <c r="R68" s="71"/>
      <c r="S68" s="8">
        <f t="shared" si="5"/>
        <v>0</v>
      </c>
      <c r="T68" s="8">
        <f t="shared" si="6"/>
        <v>0</v>
      </c>
    </row>
    <row r="69" spans="7:20" ht="12.75">
      <c r="G69" s="12"/>
      <c r="H69" s="19"/>
      <c r="I69" s="12"/>
      <c r="J69" s="10"/>
      <c r="K69" s="19"/>
      <c r="L69" s="41"/>
      <c r="M69" s="32">
        <f t="shared" si="0"/>
        <v>0</v>
      </c>
      <c r="N69" s="38">
        <f t="shared" si="1"/>
        <v>0</v>
      </c>
      <c r="O69" s="32">
        <f t="shared" si="2"/>
        <v>0</v>
      </c>
      <c r="P69" s="38">
        <f t="shared" si="3"/>
        <v>0</v>
      </c>
      <c r="Q69" s="32">
        <f t="shared" si="4"/>
        <v>0</v>
      </c>
      <c r="R69" s="71"/>
      <c r="S69" s="8">
        <f t="shared" si="5"/>
        <v>0</v>
      </c>
      <c r="T69" s="8">
        <f t="shared" si="6"/>
        <v>0</v>
      </c>
    </row>
    <row r="70" spans="3:20" ht="13.5" thickBot="1">
      <c r="C70" s="14" t="s">
        <v>66</v>
      </c>
      <c r="G70" s="24"/>
      <c r="H70" s="25"/>
      <c r="I70" s="24"/>
      <c r="J70" s="26"/>
      <c r="K70" s="19"/>
      <c r="L70" s="41"/>
      <c r="M70" s="32">
        <f t="shared" si="0"/>
        <v>0</v>
      </c>
      <c r="N70" s="38">
        <f t="shared" si="1"/>
        <v>0</v>
      </c>
      <c r="O70" s="32">
        <f t="shared" si="2"/>
        <v>0</v>
      </c>
      <c r="P70" s="38">
        <f t="shared" si="3"/>
        <v>0</v>
      </c>
      <c r="Q70" s="32">
        <f t="shared" si="4"/>
        <v>0</v>
      </c>
      <c r="R70" s="71"/>
      <c r="S70" s="8">
        <f t="shared" si="5"/>
        <v>0</v>
      </c>
      <c r="T70" s="8">
        <f t="shared" si="6"/>
        <v>0</v>
      </c>
    </row>
    <row r="71" spans="3:20" ht="13.5" thickTop="1">
      <c r="C71" s="14"/>
      <c r="E71" s="133" t="s">
        <v>15</v>
      </c>
      <c r="F71" s="18" t="str">
        <f>A44</f>
        <v>Milestone #: 2 Patient Centered Medical Home </v>
      </c>
      <c r="G71" s="12">
        <f>SUM(G46:G70)</f>
        <v>18454</v>
      </c>
      <c r="H71" s="12">
        <f>SUM(H46:H70)</f>
        <v>54734</v>
      </c>
      <c r="I71" s="12">
        <f>SUM(I46:I70)</f>
        <v>0</v>
      </c>
      <c r="J71" s="12">
        <f>SUM(J46:J70)</f>
        <v>0</v>
      </c>
      <c r="K71" s="19"/>
      <c r="L71" s="41"/>
      <c r="M71" s="32">
        <f t="shared" si="0"/>
        <v>0</v>
      </c>
      <c r="N71" s="38">
        <f t="shared" si="1"/>
        <v>0</v>
      </c>
      <c r="O71" s="32">
        <f t="shared" si="2"/>
        <v>0</v>
      </c>
      <c r="P71" s="38">
        <f t="shared" si="3"/>
        <v>0</v>
      </c>
      <c r="Q71" s="32">
        <f t="shared" si="4"/>
        <v>0</v>
      </c>
      <c r="R71" s="71"/>
      <c r="S71" s="8">
        <f t="shared" si="5"/>
        <v>0</v>
      </c>
      <c r="T71" s="8">
        <f t="shared" si="6"/>
        <v>0</v>
      </c>
    </row>
    <row r="72" spans="3:20" ht="12.75">
      <c r="C72" s="14"/>
      <c r="G72" s="12"/>
      <c r="H72" s="19"/>
      <c r="I72" s="12"/>
      <c r="J72" s="10"/>
      <c r="K72" s="19"/>
      <c r="L72" s="41"/>
      <c r="M72" s="32">
        <f t="shared" si="0"/>
        <v>0</v>
      </c>
      <c r="N72" s="38">
        <f t="shared" si="1"/>
        <v>0</v>
      </c>
      <c r="O72" s="32">
        <f t="shared" si="2"/>
        <v>0</v>
      </c>
      <c r="P72" s="38">
        <f t="shared" si="3"/>
        <v>0</v>
      </c>
      <c r="Q72" s="32">
        <f t="shared" si="4"/>
        <v>0</v>
      </c>
      <c r="R72" s="71"/>
      <c r="S72" s="8">
        <f t="shared" si="5"/>
        <v>0</v>
      </c>
      <c r="T72" s="8">
        <f t="shared" si="6"/>
        <v>0</v>
      </c>
    </row>
    <row r="73" spans="7:20" ht="12.75">
      <c r="G73" s="12"/>
      <c r="H73" s="19"/>
      <c r="I73" s="12"/>
      <c r="J73" s="10"/>
      <c r="K73" s="19"/>
      <c r="L73" s="41"/>
      <c r="M73" s="32">
        <f t="shared" si="0"/>
        <v>0</v>
      </c>
      <c r="N73" s="38">
        <f t="shared" si="1"/>
        <v>0</v>
      </c>
      <c r="O73" s="32">
        <f t="shared" si="2"/>
        <v>0</v>
      </c>
      <c r="P73" s="38">
        <f t="shared" si="3"/>
        <v>0</v>
      </c>
      <c r="Q73" s="32">
        <f t="shared" si="4"/>
        <v>0</v>
      </c>
      <c r="R73" s="71"/>
      <c r="S73" s="8">
        <f t="shared" si="5"/>
        <v>0</v>
      </c>
      <c r="T73" s="8">
        <f t="shared" si="6"/>
        <v>0</v>
      </c>
    </row>
    <row r="74" spans="1:20" ht="12.75">
      <c r="A74" s="7" t="s">
        <v>257</v>
      </c>
      <c r="F74" s="145"/>
      <c r="G74" s="12"/>
      <c r="H74" s="19"/>
      <c r="I74" s="12"/>
      <c r="J74" s="10"/>
      <c r="K74" s="174"/>
      <c r="L74" s="41"/>
      <c r="M74" s="32">
        <f t="shared" si="0"/>
        <v>0</v>
      </c>
      <c r="N74" s="38">
        <f t="shared" si="1"/>
        <v>0</v>
      </c>
      <c r="O74" s="32">
        <f t="shared" si="2"/>
        <v>0</v>
      </c>
      <c r="P74" s="38">
        <f t="shared" si="3"/>
        <v>0</v>
      </c>
      <c r="Q74" s="32">
        <f t="shared" si="4"/>
        <v>0</v>
      </c>
      <c r="R74" s="71"/>
      <c r="S74" s="8">
        <f t="shared" si="5"/>
        <v>0</v>
      </c>
      <c r="T74" s="8">
        <f t="shared" si="6"/>
        <v>0</v>
      </c>
    </row>
    <row r="75" spans="2:20" ht="12.75">
      <c r="B75" t="s">
        <v>201</v>
      </c>
      <c r="F75" s="7" t="s">
        <v>258</v>
      </c>
      <c r="G75" s="12"/>
      <c r="H75" s="19"/>
      <c r="I75" s="12"/>
      <c r="J75" s="10"/>
      <c r="K75" s="19"/>
      <c r="L75" s="41"/>
      <c r="M75" s="32">
        <f t="shared" si="0"/>
        <v>0</v>
      </c>
      <c r="N75" s="38">
        <f t="shared" si="1"/>
        <v>0</v>
      </c>
      <c r="O75" s="32">
        <f t="shared" si="2"/>
        <v>0</v>
      </c>
      <c r="P75" s="38">
        <f t="shared" si="3"/>
        <v>0</v>
      </c>
      <c r="Q75" s="32">
        <f t="shared" si="4"/>
        <v>0</v>
      </c>
      <c r="R75" s="71"/>
      <c r="S75" s="8">
        <f t="shared" si="5"/>
        <v>0</v>
      </c>
      <c r="T75" s="8">
        <f t="shared" si="6"/>
        <v>0</v>
      </c>
    </row>
    <row r="76" spans="1:20" ht="38.25">
      <c r="A76" s="161"/>
      <c r="B76" s="161"/>
      <c r="C76" s="161" t="s">
        <v>63</v>
      </c>
      <c r="D76" s="205" t="s">
        <v>28</v>
      </c>
      <c r="E76" s="162" t="s">
        <v>54</v>
      </c>
      <c r="F76" s="390" t="s">
        <v>259</v>
      </c>
      <c r="G76" s="229">
        <v>98523</v>
      </c>
      <c r="H76" s="163"/>
      <c r="I76" s="164"/>
      <c r="J76" s="10"/>
      <c r="K76" s="19"/>
      <c r="L76" s="41"/>
      <c r="M76" s="32">
        <f aca="true" t="shared" si="7" ref="M76:M139">IF(D76="Personnel",G76,0)</f>
        <v>0</v>
      </c>
      <c r="N76" s="38">
        <f aca="true" t="shared" si="8" ref="N76:N139">IF(D76="Hardware",G76,0)</f>
        <v>0</v>
      </c>
      <c r="O76" s="32">
        <f aca="true" t="shared" si="9" ref="O76:O139">IF(D76="software",G76,0)</f>
        <v>0</v>
      </c>
      <c r="P76" s="38">
        <f aca="true" t="shared" si="10" ref="P76:P139">IF(D76="contractual services",G76,0)</f>
        <v>98523</v>
      </c>
      <c r="Q76" s="32">
        <f aca="true" t="shared" si="11" ref="Q76:Q139">IF(D76="Other NPS",G76,0)</f>
        <v>0</v>
      </c>
      <c r="R76" s="71"/>
      <c r="S76" s="8">
        <f aca="true" t="shared" si="12" ref="S76:S139">IF(E76="yes",G76,0)</f>
        <v>0</v>
      </c>
      <c r="T76" s="8">
        <f aca="true" t="shared" si="13" ref="T76:T139">IF(E76="no",G76,0)</f>
        <v>98523</v>
      </c>
    </row>
    <row r="77" spans="3:20" ht="38.25">
      <c r="C77" t="s">
        <v>63</v>
      </c>
      <c r="D77" s="157" t="s">
        <v>25</v>
      </c>
      <c r="E77" s="44" t="s">
        <v>54</v>
      </c>
      <c r="F77" s="145" t="s">
        <v>260</v>
      </c>
      <c r="G77" s="12"/>
      <c r="H77" s="12">
        <v>17273</v>
      </c>
      <c r="I77" s="12"/>
      <c r="J77" s="10"/>
      <c r="K77" s="19"/>
      <c r="L77" s="41"/>
      <c r="M77" s="32">
        <f t="shared" si="7"/>
        <v>0</v>
      </c>
      <c r="N77" s="38">
        <f t="shared" si="8"/>
        <v>0</v>
      </c>
      <c r="O77" s="32">
        <f t="shared" si="9"/>
        <v>0</v>
      </c>
      <c r="P77" s="38">
        <f t="shared" si="10"/>
        <v>0</v>
      </c>
      <c r="Q77" s="32">
        <f t="shared" si="11"/>
        <v>0</v>
      </c>
      <c r="R77" s="71"/>
      <c r="S77" s="8">
        <f t="shared" si="12"/>
        <v>0</v>
      </c>
      <c r="T77" s="8">
        <f t="shared" si="13"/>
        <v>0</v>
      </c>
    </row>
    <row r="78" spans="1:20" ht="12.75">
      <c r="A78" s="7"/>
      <c r="F78" s="145"/>
      <c r="G78" s="12"/>
      <c r="H78" s="19"/>
      <c r="I78" s="12"/>
      <c r="J78" s="10"/>
      <c r="K78" s="19"/>
      <c r="L78" s="41"/>
      <c r="M78" s="32">
        <f t="shared" si="7"/>
        <v>0</v>
      </c>
      <c r="N78" s="38">
        <f t="shared" si="8"/>
        <v>0</v>
      </c>
      <c r="O78" s="32">
        <f t="shared" si="9"/>
        <v>0</v>
      </c>
      <c r="P78" s="38">
        <f t="shared" si="10"/>
        <v>0</v>
      </c>
      <c r="Q78" s="32">
        <f t="shared" si="11"/>
        <v>0</v>
      </c>
      <c r="R78" s="71"/>
      <c r="S78" s="8">
        <f t="shared" si="12"/>
        <v>0</v>
      </c>
      <c r="T78" s="8">
        <f t="shared" si="13"/>
        <v>0</v>
      </c>
    </row>
    <row r="79" spans="6:20" ht="12.75">
      <c r="F79" s="145"/>
      <c r="G79" s="12"/>
      <c r="I79" s="12"/>
      <c r="J79" s="10"/>
      <c r="K79" s="19"/>
      <c r="L79" s="41"/>
      <c r="M79" s="32">
        <f t="shared" si="7"/>
        <v>0</v>
      </c>
      <c r="N79" s="38">
        <f t="shared" si="8"/>
        <v>0</v>
      </c>
      <c r="O79" s="32">
        <f t="shared" si="9"/>
        <v>0</v>
      </c>
      <c r="P79" s="38">
        <f t="shared" si="10"/>
        <v>0</v>
      </c>
      <c r="Q79" s="32">
        <f t="shared" si="11"/>
        <v>0</v>
      </c>
      <c r="R79" s="71"/>
      <c r="S79" s="8">
        <f t="shared" si="12"/>
        <v>0</v>
      </c>
      <c r="T79" s="8">
        <f t="shared" si="13"/>
        <v>0</v>
      </c>
    </row>
    <row r="80" spans="2:20" ht="12.75">
      <c r="B80" t="s">
        <v>201</v>
      </c>
      <c r="F80" s="153" t="s">
        <v>185</v>
      </c>
      <c r="G80" s="12"/>
      <c r="I80" s="12"/>
      <c r="J80" s="10"/>
      <c r="K80" s="19"/>
      <c r="L80" s="41"/>
      <c r="M80" s="32">
        <f t="shared" si="7"/>
        <v>0</v>
      </c>
      <c r="N80" s="38">
        <f t="shared" si="8"/>
        <v>0</v>
      </c>
      <c r="O80" s="32">
        <f t="shared" si="9"/>
        <v>0</v>
      </c>
      <c r="P80" s="38">
        <f t="shared" si="10"/>
        <v>0</v>
      </c>
      <c r="Q80" s="32">
        <f t="shared" si="11"/>
        <v>0</v>
      </c>
      <c r="R80" s="71"/>
      <c r="S80" s="8">
        <f t="shared" si="12"/>
        <v>0</v>
      </c>
      <c r="T80" s="8">
        <f t="shared" si="13"/>
        <v>0</v>
      </c>
    </row>
    <row r="81" spans="3:20" ht="12.75">
      <c r="C81" t="s">
        <v>63</v>
      </c>
      <c r="D81" s="157" t="s">
        <v>25</v>
      </c>
      <c r="E81" s="44" t="s">
        <v>147</v>
      </c>
      <c r="F81" t="s">
        <v>261</v>
      </c>
      <c r="G81" s="12"/>
      <c r="H81" s="169">
        <v>5940.9</v>
      </c>
      <c r="I81" s="12"/>
      <c r="J81" s="10"/>
      <c r="K81" s="19"/>
      <c r="L81" s="41"/>
      <c r="M81" s="32">
        <f t="shared" si="7"/>
        <v>0</v>
      </c>
      <c r="N81" s="38">
        <f t="shared" si="8"/>
        <v>0</v>
      </c>
      <c r="O81" s="32">
        <f t="shared" si="9"/>
        <v>0</v>
      </c>
      <c r="P81" s="38">
        <f t="shared" si="10"/>
        <v>0</v>
      </c>
      <c r="Q81" s="32">
        <f t="shared" si="11"/>
        <v>0</v>
      </c>
      <c r="R81" s="71"/>
      <c r="S81" s="8">
        <f t="shared" si="12"/>
        <v>0</v>
      </c>
      <c r="T81" s="8">
        <f t="shared" si="13"/>
        <v>0</v>
      </c>
    </row>
    <row r="82" spans="3:20" ht="12.75">
      <c r="C82" t="s">
        <v>63</v>
      </c>
      <c r="D82" s="157" t="s">
        <v>25</v>
      </c>
      <c r="E82" s="44" t="s">
        <v>147</v>
      </c>
      <c r="F82" s="145" t="s">
        <v>262</v>
      </c>
      <c r="G82" s="12"/>
      <c r="H82" s="169">
        <v>5940.9</v>
      </c>
      <c r="I82" s="12"/>
      <c r="J82" s="10"/>
      <c r="K82" s="19"/>
      <c r="L82" s="41"/>
      <c r="M82" s="32">
        <f t="shared" si="7"/>
        <v>0</v>
      </c>
      <c r="N82" s="38">
        <f t="shared" si="8"/>
        <v>0</v>
      </c>
      <c r="O82" s="32">
        <f t="shared" si="9"/>
        <v>0</v>
      </c>
      <c r="P82" s="38">
        <f t="shared" si="10"/>
        <v>0</v>
      </c>
      <c r="Q82" s="32">
        <f t="shared" si="11"/>
        <v>0</v>
      </c>
      <c r="R82" s="71"/>
      <c r="S82" s="8">
        <f t="shared" si="12"/>
        <v>0</v>
      </c>
      <c r="T82" s="8">
        <f t="shared" si="13"/>
        <v>0</v>
      </c>
    </row>
    <row r="83" spans="3:20" ht="12.75">
      <c r="C83" t="s">
        <v>63</v>
      </c>
      <c r="D83" s="157" t="s">
        <v>25</v>
      </c>
      <c r="E83" s="44" t="s">
        <v>147</v>
      </c>
      <c r="F83" t="s">
        <v>263</v>
      </c>
      <c r="G83" s="12"/>
      <c r="H83" s="169">
        <v>5940.9</v>
      </c>
      <c r="I83" s="12"/>
      <c r="J83" s="10"/>
      <c r="K83" s="19"/>
      <c r="L83" s="41"/>
      <c r="M83" s="32">
        <f t="shared" si="7"/>
        <v>0</v>
      </c>
      <c r="N83" s="38">
        <f t="shared" si="8"/>
        <v>0</v>
      </c>
      <c r="O83" s="32">
        <f t="shared" si="9"/>
        <v>0</v>
      </c>
      <c r="P83" s="38">
        <f t="shared" si="10"/>
        <v>0</v>
      </c>
      <c r="Q83" s="32">
        <f t="shared" si="11"/>
        <v>0</v>
      </c>
      <c r="R83" s="71"/>
      <c r="S83" s="8">
        <f t="shared" si="12"/>
        <v>0</v>
      </c>
      <c r="T83" s="8">
        <f t="shared" si="13"/>
        <v>0</v>
      </c>
    </row>
    <row r="84" spans="3:20" ht="12.75">
      <c r="C84" t="s">
        <v>63</v>
      </c>
      <c r="D84" s="157" t="s">
        <v>25</v>
      </c>
      <c r="E84" s="44" t="s">
        <v>147</v>
      </c>
      <c r="F84" t="s">
        <v>264</v>
      </c>
      <c r="G84" s="12"/>
      <c r="H84" s="169">
        <v>5940.9</v>
      </c>
      <c r="I84" s="12"/>
      <c r="J84" s="10"/>
      <c r="K84" s="19"/>
      <c r="L84" s="41"/>
      <c r="M84" s="32">
        <f t="shared" si="7"/>
        <v>0</v>
      </c>
      <c r="N84" s="38">
        <f t="shared" si="8"/>
        <v>0</v>
      </c>
      <c r="O84" s="32">
        <f t="shared" si="9"/>
        <v>0</v>
      </c>
      <c r="P84" s="38">
        <f t="shared" si="10"/>
        <v>0</v>
      </c>
      <c r="Q84" s="32">
        <f t="shared" si="11"/>
        <v>0</v>
      </c>
      <c r="R84" s="71"/>
      <c r="S84" s="8">
        <f t="shared" si="12"/>
        <v>0</v>
      </c>
      <c r="T84" s="8">
        <f t="shared" si="13"/>
        <v>0</v>
      </c>
    </row>
    <row r="85" spans="3:20" ht="12.75">
      <c r="C85" t="s">
        <v>63</v>
      </c>
      <c r="D85" s="157" t="s">
        <v>25</v>
      </c>
      <c r="E85" s="44" t="s">
        <v>147</v>
      </c>
      <c r="F85" s="145" t="s">
        <v>159</v>
      </c>
      <c r="G85" s="12"/>
      <c r="H85" s="169">
        <v>5940.9</v>
      </c>
      <c r="I85" s="12"/>
      <c r="J85" s="10"/>
      <c r="K85" s="19"/>
      <c r="L85" s="41"/>
      <c r="M85" s="32">
        <f t="shared" si="7"/>
        <v>0</v>
      </c>
      <c r="N85" s="38">
        <f t="shared" si="8"/>
        <v>0</v>
      </c>
      <c r="O85" s="32">
        <f t="shared" si="9"/>
        <v>0</v>
      </c>
      <c r="P85" s="38">
        <f t="shared" si="10"/>
        <v>0</v>
      </c>
      <c r="Q85" s="32">
        <f t="shared" si="11"/>
        <v>0</v>
      </c>
      <c r="R85" s="71"/>
      <c r="S85" s="8">
        <f t="shared" si="12"/>
        <v>0</v>
      </c>
      <c r="T85" s="8">
        <f t="shared" si="13"/>
        <v>0</v>
      </c>
    </row>
    <row r="86" spans="3:20" ht="12.75">
      <c r="C86" t="s">
        <v>63</v>
      </c>
      <c r="D86" s="157" t="s">
        <v>25</v>
      </c>
      <c r="E86" s="44" t="s">
        <v>147</v>
      </c>
      <c r="F86" s="145" t="s">
        <v>160</v>
      </c>
      <c r="G86" s="12"/>
      <c r="H86" s="169">
        <v>5940.9</v>
      </c>
      <c r="I86" s="12"/>
      <c r="J86" s="10"/>
      <c r="K86" s="19"/>
      <c r="L86" s="41"/>
      <c r="M86" s="32">
        <f t="shared" si="7"/>
        <v>0</v>
      </c>
      <c r="N86" s="38">
        <f t="shared" si="8"/>
        <v>0</v>
      </c>
      <c r="O86" s="32">
        <f t="shared" si="9"/>
        <v>0</v>
      </c>
      <c r="P86" s="38">
        <f t="shared" si="10"/>
        <v>0</v>
      </c>
      <c r="Q86" s="32">
        <f t="shared" si="11"/>
        <v>0</v>
      </c>
      <c r="R86" s="71"/>
      <c r="S86" s="8">
        <f t="shared" si="12"/>
        <v>0</v>
      </c>
      <c r="T86" s="8">
        <f t="shared" si="13"/>
        <v>0</v>
      </c>
    </row>
    <row r="87" spans="3:20" ht="12.75">
      <c r="C87" t="s">
        <v>63</v>
      </c>
      <c r="D87" s="157" t="s">
        <v>25</v>
      </c>
      <c r="E87" s="44" t="s">
        <v>147</v>
      </c>
      <c r="F87" s="145" t="s">
        <v>161</v>
      </c>
      <c r="G87" s="12"/>
      <c r="H87" s="169">
        <v>5940.9</v>
      </c>
      <c r="I87" s="12"/>
      <c r="J87" s="10"/>
      <c r="K87" s="19"/>
      <c r="L87" s="41"/>
      <c r="M87" s="32">
        <f t="shared" si="7"/>
        <v>0</v>
      </c>
      <c r="N87" s="38">
        <f t="shared" si="8"/>
        <v>0</v>
      </c>
      <c r="O87" s="32">
        <f t="shared" si="9"/>
        <v>0</v>
      </c>
      <c r="P87" s="38">
        <f t="shared" si="10"/>
        <v>0</v>
      </c>
      <c r="Q87" s="32">
        <f t="shared" si="11"/>
        <v>0</v>
      </c>
      <c r="R87" s="71"/>
      <c r="S87" s="8">
        <f t="shared" si="12"/>
        <v>0</v>
      </c>
      <c r="T87" s="8">
        <f t="shared" si="13"/>
        <v>0</v>
      </c>
    </row>
    <row r="88" spans="6:20" ht="12.75">
      <c r="F88" s="145"/>
      <c r="G88" s="12"/>
      <c r="H88" s="169"/>
      <c r="I88" s="12"/>
      <c r="J88" s="10"/>
      <c r="K88" s="19"/>
      <c r="L88" s="41"/>
      <c r="M88" s="32">
        <f t="shared" si="7"/>
        <v>0</v>
      </c>
      <c r="N88" s="38">
        <f t="shared" si="8"/>
        <v>0</v>
      </c>
      <c r="O88" s="32">
        <f t="shared" si="9"/>
        <v>0</v>
      </c>
      <c r="P88" s="38">
        <f t="shared" si="10"/>
        <v>0</v>
      </c>
      <c r="Q88" s="32">
        <f t="shared" si="11"/>
        <v>0</v>
      </c>
      <c r="R88" s="71"/>
      <c r="S88" s="8">
        <f t="shared" si="12"/>
        <v>0</v>
      </c>
      <c r="T88" s="8">
        <f t="shared" si="13"/>
        <v>0</v>
      </c>
    </row>
    <row r="89" spans="1:20" ht="25.5">
      <c r="A89" s="179"/>
      <c r="B89" s="179"/>
      <c r="C89" s="179" t="s">
        <v>63</v>
      </c>
      <c r="D89" s="180" t="s">
        <v>25</v>
      </c>
      <c r="E89" s="181" t="s">
        <v>54</v>
      </c>
      <c r="F89" s="186" t="s">
        <v>266</v>
      </c>
      <c r="G89" s="288"/>
      <c r="H89" s="152">
        <v>2075.625</v>
      </c>
      <c r="I89" s="183"/>
      <c r="J89" s="10"/>
      <c r="K89" s="19"/>
      <c r="L89" s="41"/>
      <c r="M89" s="32">
        <f t="shared" si="7"/>
        <v>0</v>
      </c>
      <c r="N89" s="38">
        <f t="shared" si="8"/>
        <v>0</v>
      </c>
      <c r="O89" s="32">
        <f t="shared" si="9"/>
        <v>0</v>
      </c>
      <c r="P89" s="38">
        <f t="shared" si="10"/>
        <v>0</v>
      </c>
      <c r="Q89" s="32">
        <f t="shared" si="11"/>
        <v>0</v>
      </c>
      <c r="R89" s="71"/>
      <c r="S89" s="8">
        <f t="shared" si="12"/>
        <v>0</v>
      </c>
      <c r="T89" s="8">
        <f t="shared" si="13"/>
        <v>0</v>
      </c>
    </row>
    <row r="90" spans="1:20" ht="12.75">
      <c r="A90" s="179"/>
      <c r="B90" s="179"/>
      <c r="C90" s="179" t="s">
        <v>63</v>
      </c>
      <c r="D90" s="180" t="s">
        <v>25</v>
      </c>
      <c r="E90" s="181" t="s">
        <v>54</v>
      </c>
      <c r="F90" s="182" t="s">
        <v>267</v>
      </c>
      <c r="G90" s="183"/>
      <c r="H90" s="152">
        <v>2075.625</v>
      </c>
      <c r="I90" s="183"/>
      <c r="J90" s="10"/>
      <c r="K90" s="19"/>
      <c r="L90" s="41"/>
      <c r="M90" s="32">
        <f t="shared" si="7"/>
        <v>0</v>
      </c>
      <c r="N90" s="38">
        <f t="shared" si="8"/>
        <v>0</v>
      </c>
      <c r="O90" s="32">
        <f t="shared" si="9"/>
        <v>0</v>
      </c>
      <c r="P90" s="38">
        <f t="shared" si="10"/>
        <v>0</v>
      </c>
      <c r="Q90" s="32">
        <f t="shared" si="11"/>
        <v>0</v>
      </c>
      <c r="R90" s="71"/>
      <c r="S90" s="8">
        <f t="shared" si="12"/>
        <v>0</v>
      </c>
      <c r="T90" s="8">
        <f t="shared" si="13"/>
        <v>0</v>
      </c>
    </row>
    <row r="91" spans="1:20" ht="25.5">
      <c r="A91" s="179"/>
      <c r="B91" s="179"/>
      <c r="C91" s="179" t="s">
        <v>63</v>
      </c>
      <c r="D91" s="180" t="s">
        <v>28</v>
      </c>
      <c r="E91" s="181" t="s">
        <v>53</v>
      </c>
      <c r="F91" s="182" t="s">
        <v>268</v>
      </c>
      <c r="G91" s="12">
        <v>42000</v>
      </c>
      <c r="H91" s="152">
        <v>8107</v>
      </c>
      <c r="I91" s="183">
        <v>109912.5</v>
      </c>
      <c r="J91" s="279"/>
      <c r="K91" s="19"/>
      <c r="L91" s="41"/>
      <c r="M91" s="32">
        <f t="shared" si="7"/>
        <v>0</v>
      </c>
      <c r="N91" s="38">
        <f t="shared" si="8"/>
        <v>0</v>
      </c>
      <c r="O91" s="32">
        <f t="shared" si="9"/>
        <v>0</v>
      </c>
      <c r="P91" s="38">
        <f t="shared" si="10"/>
        <v>42000</v>
      </c>
      <c r="Q91" s="32">
        <f t="shared" si="11"/>
        <v>0</v>
      </c>
      <c r="R91" s="71"/>
      <c r="S91" s="8">
        <f t="shared" si="12"/>
        <v>42000</v>
      </c>
      <c r="T91" s="8">
        <f t="shared" si="13"/>
        <v>0</v>
      </c>
    </row>
    <row r="92" spans="1:20" ht="12.75">
      <c r="A92" s="179"/>
      <c r="B92" s="179"/>
      <c r="C92" s="179" t="s">
        <v>63</v>
      </c>
      <c r="D92" s="180" t="s">
        <v>28</v>
      </c>
      <c r="E92" s="181" t="s">
        <v>53</v>
      </c>
      <c r="F92" s="182" t="s">
        <v>158</v>
      </c>
      <c r="G92" s="183">
        <v>91921.02975</v>
      </c>
      <c r="H92" s="152">
        <v>8017</v>
      </c>
      <c r="I92" s="183">
        <v>275763.08925</v>
      </c>
      <c r="J92" s="10"/>
      <c r="K92" s="19"/>
      <c r="L92" s="41"/>
      <c r="M92" s="32">
        <f t="shared" si="7"/>
        <v>0</v>
      </c>
      <c r="N92" s="38">
        <f t="shared" si="8"/>
        <v>0</v>
      </c>
      <c r="O92" s="32">
        <f t="shared" si="9"/>
        <v>0</v>
      </c>
      <c r="P92" s="38">
        <f t="shared" si="10"/>
        <v>91921.02975</v>
      </c>
      <c r="Q92" s="32">
        <f t="shared" si="11"/>
        <v>0</v>
      </c>
      <c r="R92" s="71"/>
      <c r="S92" s="8">
        <f t="shared" si="12"/>
        <v>91921.02975</v>
      </c>
      <c r="T92" s="8">
        <f t="shared" si="13"/>
        <v>0</v>
      </c>
    </row>
    <row r="93" spans="1:20" s="291" customFormat="1" ht="12.75">
      <c r="A93" s="184"/>
      <c r="B93" s="184"/>
      <c r="C93" s="184" t="s">
        <v>63</v>
      </c>
      <c r="D93" s="208" t="s">
        <v>25</v>
      </c>
      <c r="E93" s="290" t="s">
        <v>54</v>
      </c>
      <c r="F93" s="291" t="s">
        <v>512</v>
      </c>
      <c r="G93" s="288"/>
      <c r="H93" s="292">
        <v>2075.75</v>
      </c>
      <c r="I93" s="288">
        <v>275763.08925</v>
      </c>
      <c r="J93" s="189" t="s">
        <v>511</v>
      </c>
      <c r="K93" s="293"/>
      <c r="L93" s="41"/>
      <c r="M93" s="32">
        <f t="shared" si="7"/>
        <v>0</v>
      </c>
      <c r="N93" s="38">
        <f t="shared" si="8"/>
        <v>0</v>
      </c>
      <c r="O93" s="32">
        <f t="shared" si="9"/>
        <v>0</v>
      </c>
      <c r="P93" s="38">
        <f t="shared" si="10"/>
        <v>0</v>
      </c>
      <c r="Q93" s="32">
        <f t="shared" si="11"/>
        <v>0</v>
      </c>
      <c r="R93" s="71"/>
      <c r="S93" s="8">
        <f t="shared" si="12"/>
        <v>0</v>
      </c>
      <c r="T93" s="8">
        <f t="shared" si="13"/>
        <v>0</v>
      </c>
    </row>
    <row r="94" spans="3:20" ht="12.75">
      <c r="C94" t="s">
        <v>63</v>
      </c>
      <c r="D94" s="180" t="s">
        <v>28</v>
      </c>
      <c r="E94" s="44" t="s">
        <v>54</v>
      </c>
      <c r="F94" s="322" t="s">
        <v>513</v>
      </c>
      <c r="G94" s="11"/>
      <c r="H94" s="169">
        <v>2075.75</v>
      </c>
      <c r="I94" s="12">
        <v>109912.5</v>
      </c>
      <c r="J94" s="165"/>
      <c r="K94" s="19"/>
      <c r="L94" s="41"/>
      <c r="M94" s="32">
        <f t="shared" si="7"/>
        <v>0</v>
      </c>
      <c r="N94" s="38">
        <f t="shared" si="8"/>
        <v>0</v>
      </c>
      <c r="O94" s="32">
        <f t="shared" si="9"/>
        <v>0</v>
      </c>
      <c r="P94" s="38">
        <f t="shared" si="10"/>
        <v>0</v>
      </c>
      <c r="Q94" s="32">
        <f t="shared" si="11"/>
        <v>0</v>
      </c>
      <c r="R94" s="71"/>
      <c r="S94" s="8">
        <f t="shared" si="12"/>
        <v>0</v>
      </c>
      <c r="T94" s="8">
        <f t="shared" si="13"/>
        <v>0</v>
      </c>
    </row>
    <row r="95" spans="3:20" s="35" customFormat="1" ht="12.75">
      <c r="C95" s="35" t="s">
        <v>63</v>
      </c>
      <c r="D95" s="208" t="s">
        <v>25</v>
      </c>
      <c r="E95" s="209" t="s">
        <v>54</v>
      </c>
      <c r="F95" s="323" t="s">
        <v>514</v>
      </c>
      <c r="G95" s="321">
        <v>36048</v>
      </c>
      <c r="H95" s="141"/>
      <c r="I95" s="140"/>
      <c r="J95" s="138"/>
      <c r="K95" s="188"/>
      <c r="L95" s="41"/>
      <c r="M95" s="32">
        <f t="shared" si="7"/>
        <v>36048</v>
      </c>
      <c r="N95" s="38">
        <f t="shared" si="8"/>
        <v>0</v>
      </c>
      <c r="O95" s="32">
        <f t="shared" si="9"/>
        <v>0</v>
      </c>
      <c r="P95" s="38">
        <f t="shared" si="10"/>
        <v>0</v>
      </c>
      <c r="Q95" s="32">
        <f t="shared" si="11"/>
        <v>0</v>
      </c>
      <c r="R95" s="71"/>
      <c r="S95" s="8">
        <f t="shared" si="12"/>
        <v>0</v>
      </c>
      <c r="T95" s="8">
        <f t="shared" si="13"/>
        <v>36048</v>
      </c>
    </row>
    <row r="96" spans="7:20" ht="12.75">
      <c r="G96" s="12"/>
      <c r="H96" s="19"/>
      <c r="I96" s="12"/>
      <c r="J96" s="10"/>
      <c r="K96" s="19"/>
      <c r="L96" s="41"/>
      <c r="M96" s="32">
        <f t="shared" si="7"/>
        <v>0</v>
      </c>
      <c r="N96" s="38">
        <f t="shared" si="8"/>
        <v>0</v>
      </c>
      <c r="O96" s="32">
        <f t="shared" si="9"/>
        <v>0</v>
      </c>
      <c r="P96" s="38">
        <f t="shared" si="10"/>
        <v>0</v>
      </c>
      <c r="Q96" s="32">
        <f t="shared" si="11"/>
        <v>0</v>
      </c>
      <c r="R96" s="71"/>
      <c r="S96" s="8">
        <f t="shared" si="12"/>
        <v>0</v>
      </c>
      <c r="T96" s="8">
        <f t="shared" si="13"/>
        <v>0</v>
      </c>
    </row>
    <row r="97" spans="7:20" ht="12.75">
      <c r="G97" s="12"/>
      <c r="H97" s="19"/>
      <c r="I97" s="12"/>
      <c r="J97" s="10"/>
      <c r="K97" s="19"/>
      <c r="L97" s="41"/>
      <c r="M97" s="32">
        <f t="shared" si="7"/>
        <v>0</v>
      </c>
      <c r="N97" s="38">
        <f t="shared" si="8"/>
        <v>0</v>
      </c>
      <c r="O97" s="32">
        <f t="shared" si="9"/>
        <v>0</v>
      </c>
      <c r="P97" s="38">
        <f t="shared" si="10"/>
        <v>0</v>
      </c>
      <c r="Q97" s="32">
        <f t="shared" si="11"/>
        <v>0</v>
      </c>
      <c r="R97" s="71"/>
      <c r="S97" s="8">
        <f t="shared" si="12"/>
        <v>0</v>
      </c>
      <c r="T97" s="8">
        <f t="shared" si="13"/>
        <v>0</v>
      </c>
    </row>
    <row r="98" spans="7:20" ht="12.75">
      <c r="G98" s="12"/>
      <c r="H98" s="19"/>
      <c r="I98" s="12"/>
      <c r="J98" s="10"/>
      <c r="K98" s="19"/>
      <c r="L98" s="41"/>
      <c r="M98" s="32">
        <f t="shared" si="7"/>
        <v>0</v>
      </c>
      <c r="N98" s="38">
        <f t="shared" si="8"/>
        <v>0</v>
      </c>
      <c r="O98" s="32">
        <f t="shared" si="9"/>
        <v>0</v>
      </c>
      <c r="P98" s="38">
        <f t="shared" si="10"/>
        <v>0</v>
      </c>
      <c r="Q98" s="32">
        <f t="shared" si="11"/>
        <v>0</v>
      </c>
      <c r="R98" s="71"/>
      <c r="S98" s="8">
        <f t="shared" si="12"/>
        <v>0</v>
      </c>
      <c r="T98" s="8">
        <f t="shared" si="13"/>
        <v>0</v>
      </c>
    </row>
    <row r="99" spans="7:20" ht="12.75">
      <c r="G99" s="12"/>
      <c r="H99" s="19"/>
      <c r="I99" s="12"/>
      <c r="J99" s="10"/>
      <c r="K99" s="19"/>
      <c r="L99" s="41"/>
      <c r="M99" s="32">
        <f t="shared" si="7"/>
        <v>0</v>
      </c>
      <c r="N99" s="38">
        <f t="shared" si="8"/>
        <v>0</v>
      </c>
      <c r="O99" s="32">
        <f t="shared" si="9"/>
        <v>0</v>
      </c>
      <c r="P99" s="38">
        <f t="shared" si="10"/>
        <v>0</v>
      </c>
      <c r="Q99" s="32">
        <f t="shared" si="11"/>
        <v>0</v>
      </c>
      <c r="R99" s="71"/>
      <c r="S99" s="8">
        <f t="shared" si="12"/>
        <v>0</v>
      </c>
      <c r="T99" s="8">
        <f t="shared" si="13"/>
        <v>0</v>
      </c>
    </row>
    <row r="100" spans="3:20" ht="13.5" thickBot="1">
      <c r="C100" s="14" t="s">
        <v>66</v>
      </c>
      <c r="G100" s="24"/>
      <c r="H100" s="25"/>
      <c r="I100" s="24"/>
      <c r="J100" s="26"/>
      <c r="K100" s="19"/>
      <c r="L100" s="41"/>
      <c r="M100" s="32">
        <f t="shared" si="7"/>
        <v>0</v>
      </c>
      <c r="N100" s="38">
        <f t="shared" si="8"/>
        <v>0</v>
      </c>
      <c r="O100" s="32">
        <f t="shared" si="9"/>
        <v>0</v>
      </c>
      <c r="P100" s="38">
        <f t="shared" si="10"/>
        <v>0</v>
      </c>
      <c r="Q100" s="32">
        <f t="shared" si="11"/>
        <v>0</v>
      </c>
      <c r="R100" s="71"/>
      <c r="S100" s="8">
        <f t="shared" si="12"/>
        <v>0</v>
      </c>
      <c r="T100" s="8">
        <f t="shared" si="13"/>
        <v>0</v>
      </c>
    </row>
    <row r="101" spans="5:20" ht="13.5" thickTop="1">
      <c r="E101" s="133" t="s">
        <v>15</v>
      </c>
      <c r="F101" s="18" t="str">
        <f>A74</f>
        <v>Milestone #3:  Electronic Medical Records</v>
      </c>
      <c r="G101" s="12">
        <f>SUM(G75:G100)</f>
        <v>268492.02975</v>
      </c>
      <c r="H101" s="19">
        <f>SUM(H75:H100)</f>
        <v>83286.05000000002</v>
      </c>
      <c r="I101" s="12">
        <f>SUM(I75:I100)</f>
        <v>771351.1785</v>
      </c>
      <c r="J101" s="10">
        <f>SUM(J75:J100)</f>
        <v>0</v>
      </c>
      <c r="K101" s="19"/>
      <c r="L101" s="41"/>
      <c r="M101" s="32">
        <f t="shared" si="7"/>
        <v>0</v>
      </c>
      <c r="N101" s="38">
        <f t="shared" si="8"/>
        <v>0</v>
      </c>
      <c r="O101" s="32">
        <f t="shared" si="9"/>
        <v>0</v>
      </c>
      <c r="P101" s="38">
        <f t="shared" si="10"/>
        <v>0</v>
      </c>
      <c r="Q101" s="32">
        <f t="shared" si="11"/>
        <v>0</v>
      </c>
      <c r="R101" s="71"/>
      <c r="S101" s="8">
        <f t="shared" si="12"/>
        <v>0</v>
      </c>
      <c r="T101" s="8">
        <f t="shared" si="13"/>
        <v>0</v>
      </c>
    </row>
    <row r="102" spans="7:20" ht="12.75">
      <c r="G102" s="12"/>
      <c r="H102" s="19"/>
      <c r="I102" s="12"/>
      <c r="J102" s="10"/>
      <c r="K102" s="19"/>
      <c r="L102" s="41"/>
      <c r="M102" s="32">
        <f t="shared" si="7"/>
        <v>0</v>
      </c>
      <c r="N102" s="38">
        <f t="shared" si="8"/>
        <v>0</v>
      </c>
      <c r="O102" s="32">
        <f t="shared" si="9"/>
        <v>0</v>
      </c>
      <c r="P102" s="38">
        <f t="shared" si="10"/>
        <v>0</v>
      </c>
      <c r="Q102" s="32">
        <f t="shared" si="11"/>
        <v>0</v>
      </c>
      <c r="R102" s="71"/>
      <c r="S102" s="8">
        <f t="shared" si="12"/>
        <v>0</v>
      </c>
      <c r="T102" s="8">
        <f t="shared" si="13"/>
        <v>0</v>
      </c>
    </row>
    <row r="103" spans="7:20" ht="12.75">
      <c r="G103" s="12"/>
      <c r="H103" s="19"/>
      <c r="I103" s="12"/>
      <c r="J103" s="10"/>
      <c r="K103" s="19"/>
      <c r="L103" s="41"/>
      <c r="M103" s="32">
        <f t="shared" si="7"/>
        <v>0</v>
      </c>
      <c r="N103" s="38">
        <f t="shared" si="8"/>
        <v>0</v>
      </c>
      <c r="O103" s="32">
        <f t="shared" si="9"/>
        <v>0</v>
      </c>
      <c r="P103" s="38">
        <f t="shared" si="10"/>
        <v>0</v>
      </c>
      <c r="Q103" s="32">
        <f t="shared" si="11"/>
        <v>0</v>
      </c>
      <c r="R103" s="71"/>
      <c r="S103" s="8">
        <f t="shared" si="12"/>
        <v>0</v>
      </c>
      <c r="T103" s="8">
        <f t="shared" si="13"/>
        <v>0</v>
      </c>
    </row>
    <row r="104" spans="7:20" ht="12.75">
      <c r="G104" s="12"/>
      <c r="H104" s="19"/>
      <c r="I104" s="12"/>
      <c r="J104" s="10"/>
      <c r="K104" s="19"/>
      <c r="L104" s="41"/>
      <c r="M104" s="32">
        <f t="shared" si="7"/>
        <v>0</v>
      </c>
      <c r="N104" s="38">
        <f t="shared" si="8"/>
        <v>0</v>
      </c>
      <c r="O104" s="32">
        <f t="shared" si="9"/>
        <v>0</v>
      </c>
      <c r="P104" s="38">
        <f t="shared" si="10"/>
        <v>0</v>
      </c>
      <c r="Q104" s="32">
        <f t="shared" si="11"/>
        <v>0</v>
      </c>
      <c r="R104" s="71"/>
      <c r="S104" s="8">
        <f t="shared" si="12"/>
        <v>0</v>
      </c>
      <c r="T104" s="8">
        <f t="shared" si="13"/>
        <v>0</v>
      </c>
    </row>
    <row r="105" spans="1:20" ht="12.75">
      <c r="A105" s="7" t="s">
        <v>269</v>
      </c>
      <c r="F105" s="145"/>
      <c r="G105" s="12"/>
      <c r="H105" s="19"/>
      <c r="I105" s="12"/>
      <c r="J105" s="10"/>
      <c r="K105" s="174"/>
      <c r="L105" s="41"/>
      <c r="M105" s="32">
        <f t="shared" si="7"/>
        <v>0</v>
      </c>
      <c r="N105" s="38">
        <f t="shared" si="8"/>
        <v>0</v>
      </c>
      <c r="O105" s="32">
        <f t="shared" si="9"/>
        <v>0</v>
      </c>
      <c r="P105" s="38">
        <f t="shared" si="10"/>
        <v>0</v>
      </c>
      <c r="Q105" s="32">
        <f t="shared" si="11"/>
        <v>0</v>
      </c>
      <c r="R105" s="71"/>
      <c r="S105" s="8">
        <f t="shared" si="12"/>
        <v>0</v>
      </c>
      <c r="T105" s="8">
        <f t="shared" si="13"/>
        <v>0</v>
      </c>
    </row>
    <row r="106" spans="2:20" ht="12.75">
      <c r="B106" t="s">
        <v>204</v>
      </c>
      <c r="F106" s="153" t="s">
        <v>154</v>
      </c>
      <c r="G106" s="12"/>
      <c r="H106" s="19"/>
      <c r="I106" s="12"/>
      <c r="J106" s="10"/>
      <c r="K106" s="174"/>
      <c r="L106" s="41"/>
      <c r="M106" s="32">
        <f t="shared" si="7"/>
        <v>0</v>
      </c>
      <c r="N106" s="38">
        <f t="shared" si="8"/>
        <v>0</v>
      </c>
      <c r="O106" s="32">
        <f t="shared" si="9"/>
        <v>0</v>
      </c>
      <c r="P106" s="38">
        <f t="shared" si="10"/>
        <v>0</v>
      </c>
      <c r="Q106" s="32">
        <f t="shared" si="11"/>
        <v>0</v>
      </c>
      <c r="R106" s="71"/>
      <c r="S106" s="8">
        <f t="shared" si="12"/>
        <v>0</v>
      </c>
      <c r="T106" s="8">
        <f t="shared" si="13"/>
        <v>0</v>
      </c>
    </row>
    <row r="107" spans="3:20" ht="25.5">
      <c r="C107" t="s">
        <v>63</v>
      </c>
      <c r="D107" s="157" t="s">
        <v>25</v>
      </c>
      <c r="E107" s="44" t="s">
        <v>147</v>
      </c>
      <c r="F107" s="145" t="s">
        <v>270</v>
      </c>
      <c r="G107" s="12"/>
      <c r="H107" s="19">
        <v>1476</v>
      </c>
      <c r="I107" s="12"/>
      <c r="J107" s="165"/>
      <c r="K107" s="174"/>
      <c r="L107" s="41"/>
      <c r="M107" s="32">
        <f t="shared" si="7"/>
        <v>0</v>
      </c>
      <c r="N107" s="38">
        <f t="shared" si="8"/>
        <v>0</v>
      </c>
      <c r="O107" s="32">
        <f t="shared" si="9"/>
        <v>0</v>
      </c>
      <c r="P107" s="38">
        <f t="shared" si="10"/>
        <v>0</v>
      </c>
      <c r="Q107" s="32">
        <f t="shared" si="11"/>
        <v>0</v>
      </c>
      <c r="R107" s="71"/>
      <c r="S107" s="8">
        <f t="shared" si="12"/>
        <v>0</v>
      </c>
      <c r="T107" s="8">
        <f t="shared" si="13"/>
        <v>0</v>
      </c>
    </row>
    <row r="108" spans="1:20" ht="12.75">
      <c r="A108" s="184"/>
      <c r="B108" s="184"/>
      <c r="C108" s="184" t="s">
        <v>63</v>
      </c>
      <c r="D108" s="180" t="s">
        <v>28</v>
      </c>
      <c r="E108" s="185" t="s">
        <v>147</v>
      </c>
      <c r="F108" s="186" t="s">
        <v>156</v>
      </c>
      <c r="G108" s="187">
        <v>24630.84225</v>
      </c>
      <c r="H108" s="188"/>
      <c r="I108" s="187">
        <v>73892.52674999999</v>
      </c>
      <c r="J108" s="189"/>
      <c r="K108" s="190"/>
      <c r="L108" s="41"/>
      <c r="M108" s="32">
        <f t="shared" si="7"/>
        <v>0</v>
      </c>
      <c r="N108" s="38">
        <f t="shared" si="8"/>
        <v>0</v>
      </c>
      <c r="O108" s="32">
        <f t="shared" si="9"/>
        <v>0</v>
      </c>
      <c r="P108" s="38">
        <f t="shared" si="10"/>
        <v>24630.84225</v>
      </c>
      <c r="Q108" s="32">
        <f t="shared" si="11"/>
        <v>0</v>
      </c>
      <c r="R108" s="71"/>
      <c r="S108" s="8">
        <f t="shared" si="12"/>
        <v>0</v>
      </c>
      <c r="T108" s="8">
        <f t="shared" si="13"/>
        <v>24630.84225</v>
      </c>
    </row>
    <row r="109" spans="1:20" ht="12.75">
      <c r="A109" s="184"/>
      <c r="B109" s="184"/>
      <c r="C109" s="184" t="s">
        <v>63</v>
      </c>
      <c r="D109" s="180" t="s">
        <v>28</v>
      </c>
      <c r="E109" s="185" t="s">
        <v>147</v>
      </c>
      <c r="F109" s="186" t="s">
        <v>155</v>
      </c>
      <c r="G109" s="187">
        <v>23972.5</v>
      </c>
      <c r="H109" s="188"/>
      <c r="I109" s="187">
        <v>71917.5</v>
      </c>
      <c r="J109" s="189" t="s">
        <v>271</v>
      </c>
      <c r="K109" s="190"/>
      <c r="L109" s="41"/>
      <c r="M109" s="32">
        <f t="shared" si="7"/>
        <v>0</v>
      </c>
      <c r="N109" s="38">
        <f t="shared" si="8"/>
        <v>0</v>
      </c>
      <c r="O109" s="32">
        <f t="shared" si="9"/>
        <v>0</v>
      </c>
      <c r="P109" s="38">
        <f t="shared" si="10"/>
        <v>23972.5</v>
      </c>
      <c r="Q109" s="32">
        <f t="shared" si="11"/>
        <v>0</v>
      </c>
      <c r="R109" s="71"/>
      <c r="S109" s="8">
        <f t="shared" si="12"/>
        <v>0</v>
      </c>
      <c r="T109" s="8">
        <f t="shared" si="13"/>
        <v>23972.5</v>
      </c>
    </row>
    <row r="110" spans="1:20" ht="12.75">
      <c r="A110" s="184"/>
      <c r="B110" s="184"/>
      <c r="C110" s="184"/>
      <c r="D110" s="206"/>
      <c r="E110" s="185"/>
      <c r="F110" s="186"/>
      <c r="G110" s="187"/>
      <c r="H110" s="188"/>
      <c r="I110" s="187"/>
      <c r="J110" s="189"/>
      <c r="K110" s="190"/>
      <c r="L110" s="41"/>
      <c r="M110" s="32">
        <f t="shared" si="7"/>
        <v>0</v>
      </c>
      <c r="N110" s="38">
        <f t="shared" si="8"/>
        <v>0</v>
      </c>
      <c r="O110" s="32">
        <f t="shared" si="9"/>
        <v>0</v>
      </c>
      <c r="P110" s="38">
        <f t="shared" si="10"/>
        <v>0</v>
      </c>
      <c r="Q110" s="32">
        <f t="shared" si="11"/>
        <v>0</v>
      </c>
      <c r="R110" s="71"/>
      <c r="S110" s="8">
        <f t="shared" si="12"/>
        <v>0</v>
      </c>
      <c r="T110" s="8">
        <f t="shared" si="13"/>
        <v>0</v>
      </c>
    </row>
    <row r="111" spans="1:20" ht="25.5">
      <c r="A111" s="184"/>
      <c r="B111" s="184"/>
      <c r="C111" s="184" t="s">
        <v>63</v>
      </c>
      <c r="D111" s="206" t="s">
        <v>25</v>
      </c>
      <c r="E111" s="185" t="s">
        <v>147</v>
      </c>
      <c r="F111" s="186" t="s">
        <v>464</v>
      </c>
      <c r="G111" s="267">
        <v>400</v>
      </c>
      <c r="H111" s="188"/>
      <c r="I111" s="187"/>
      <c r="J111" s="189"/>
      <c r="K111" s="190"/>
      <c r="L111" s="41"/>
      <c r="M111" s="32">
        <f t="shared" si="7"/>
        <v>400</v>
      </c>
      <c r="N111" s="38">
        <f t="shared" si="8"/>
        <v>0</v>
      </c>
      <c r="O111" s="32">
        <f t="shared" si="9"/>
        <v>0</v>
      </c>
      <c r="P111" s="38">
        <f t="shared" si="10"/>
        <v>0</v>
      </c>
      <c r="Q111" s="32">
        <f t="shared" si="11"/>
        <v>0</v>
      </c>
      <c r="R111" s="71"/>
      <c r="S111" s="8">
        <f t="shared" si="12"/>
        <v>0</v>
      </c>
      <c r="T111" s="8">
        <f t="shared" si="13"/>
        <v>400</v>
      </c>
    </row>
    <row r="112" spans="3:20" ht="25.5">
      <c r="C112" t="s">
        <v>63</v>
      </c>
      <c r="D112" s="206" t="s">
        <v>25</v>
      </c>
      <c r="E112" s="185" t="s">
        <v>147</v>
      </c>
      <c r="F112" s="145" t="s">
        <v>272</v>
      </c>
      <c r="G112" s="143">
        <v>2500</v>
      </c>
      <c r="H112" s="19">
        <v>21509.638888888887</v>
      </c>
      <c r="I112" s="12"/>
      <c r="J112" s="10"/>
      <c r="K112" s="174"/>
      <c r="L112" s="41"/>
      <c r="M112" s="32">
        <f t="shared" si="7"/>
        <v>2500</v>
      </c>
      <c r="N112" s="38">
        <f t="shared" si="8"/>
        <v>0</v>
      </c>
      <c r="O112" s="32">
        <f t="shared" si="9"/>
        <v>0</v>
      </c>
      <c r="P112" s="38">
        <f t="shared" si="10"/>
        <v>0</v>
      </c>
      <c r="Q112" s="32">
        <f t="shared" si="11"/>
        <v>0</v>
      </c>
      <c r="R112" s="71"/>
      <c r="S112" s="8">
        <f t="shared" si="12"/>
        <v>0</v>
      </c>
      <c r="T112" s="8">
        <f t="shared" si="13"/>
        <v>2500</v>
      </c>
    </row>
    <row r="113" spans="1:20" ht="25.5">
      <c r="A113" s="7"/>
      <c r="C113" t="s">
        <v>63</v>
      </c>
      <c r="D113" s="206" t="s">
        <v>25</v>
      </c>
      <c r="E113" s="185" t="s">
        <v>147</v>
      </c>
      <c r="F113" s="145" t="s">
        <v>273</v>
      </c>
      <c r="G113" s="12"/>
      <c r="H113" s="19">
        <v>1476</v>
      </c>
      <c r="I113" s="191" t="s">
        <v>274</v>
      </c>
      <c r="J113" s="10"/>
      <c r="K113" s="174"/>
      <c r="L113" s="41"/>
      <c r="M113" s="32">
        <f t="shared" si="7"/>
        <v>0</v>
      </c>
      <c r="N113" s="38">
        <f t="shared" si="8"/>
        <v>0</v>
      </c>
      <c r="O113" s="32">
        <f t="shared" si="9"/>
        <v>0</v>
      </c>
      <c r="P113" s="38">
        <f t="shared" si="10"/>
        <v>0</v>
      </c>
      <c r="Q113" s="32">
        <f t="shared" si="11"/>
        <v>0</v>
      </c>
      <c r="R113" s="71"/>
      <c r="S113" s="8">
        <f t="shared" si="12"/>
        <v>0</v>
      </c>
      <c r="T113" s="8">
        <f t="shared" si="13"/>
        <v>0</v>
      </c>
    </row>
    <row r="114" spans="3:20" ht="25.5">
      <c r="C114" t="s">
        <v>63</v>
      </c>
      <c r="D114" s="157" t="s">
        <v>25</v>
      </c>
      <c r="E114" s="44" t="s">
        <v>147</v>
      </c>
      <c r="F114" s="145" t="s">
        <v>275</v>
      </c>
      <c r="G114" s="12"/>
      <c r="H114" s="19">
        <v>1476</v>
      </c>
      <c r="I114" s="12"/>
      <c r="J114" s="10"/>
      <c r="K114" s="174"/>
      <c r="L114" s="41"/>
      <c r="M114" s="32">
        <f t="shared" si="7"/>
        <v>0</v>
      </c>
      <c r="N114" s="38">
        <f t="shared" si="8"/>
        <v>0</v>
      </c>
      <c r="O114" s="32">
        <f t="shared" si="9"/>
        <v>0</v>
      </c>
      <c r="P114" s="38">
        <f t="shared" si="10"/>
        <v>0</v>
      </c>
      <c r="Q114" s="32">
        <f t="shared" si="11"/>
        <v>0</v>
      </c>
      <c r="R114" s="71"/>
      <c r="S114" s="8">
        <f t="shared" si="12"/>
        <v>0</v>
      </c>
      <c r="T114" s="8">
        <f t="shared" si="13"/>
        <v>0</v>
      </c>
    </row>
    <row r="115" spans="3:20" ht="25.5">
      <c r="C115" t="s">
        <v>63</v>
      </c>
      <c r="D115" s="157" t="s">
        <v>25</v>
      </c>
      <c r="E115" s="44" t="s">
        <v>147</v>
      </c>
      <c r="F115" s="145" t="s">
        <v>276</v>
      </c>
      <c r="G115" s="12"/>
      <c r="H115" s="19">
        <v>1476</v>
      </c>
      <c r="I115" s="12"/>
      <c r="J115" s="10"/>
      <c r="K115" s="174"/>
      <c r="L115" s="41"/>
      <c r="M115" s="32">
        <f t="shared" si="7"/>
        <v>0</v>
      </c>
      <c r="N115" s="38">
        <f t="shared" si="8"/>
        <v>0</v>
      </c>
      <c r="O115" s="32">
        <f t="shared" si="9"/>
        <v>0</v>
      </c>
      <c r="P115" s="38">
        <f t="shared" si="10"/>
        <v>0</v>
      </c>
      <c r="Q115" s="32">
        <f t="shared" si="11"/>
        <v>0</v>
      </c>
      <c r="R115" s="71"/>
      <c r="S115" s="8">
        <f t="shared" si="12"/>
        <v>0</v>
      </c>
      <c r="T115" s="8">
        <f t="shared" si="13"/>
        <v>0</v>
      </c>
    </row>
    <row r="116" spans="3:20" ht="25.5">
      <c r="C116" t="s">
        <v>63</v>
      </c>
      <c r="D116" s="157" t="s">
        <v>27</v>
      </c>
      <c r="E116" s="44" t="s">
        <v>148</v>
      </c>
      <c r="F116" s="145" t="s">
        <v>277</v>
      </c>
      <c r="G116" s="12">
        <v>150000</v>
      </c>
      <c r="H116" s="19"/>
      <c r="I116" s="12"/>
      <c r="J116" s="10"/>
      <c r="K116" s="174"/>
      <c r="L116" s="41"/>
      <c r="M116" s="32">
        <f t="shared" si="7"/>
        <v>0</v>
      </c>
      <c r="N116" s="38">
        <f t="shared" si="8"/>
        <v>0</v>
      </c>
      <c r="O116" s="32">
        <f t="shared" si="9"/>
        <v>150000</v>
      </c>
      <c r="P116" s="38">
        <f t="shared" si="10"/>
        <v>0</v>
      </c>
      <c r="Q116" s="32">
        <f t="shared" si="11"/>
        <v>0</v>
      </c>
      <c r="R116" s="71"/>
      <c r="S116" s="8">
        <f t="shared" si="12"/>
        <v>150000</v>
      </c>
      <c r="T116" s="8">
        <f t="shared" si="13"/>
        <v>0</v>
      </c>
    </row>
    <row r="117" spans="6:20" ht="12.75">
      <c r="F117" s="145"/>
      <c r="G117" s="12"/>
      <c r="H117" s="19"/>
      <c r="I117" s="12"/>
      <c r="J117" s="10"/>
      <c r="K117" s="174"/>
      <c r="L117" s="41"/>
      <c r="M117" s="32">
        <f t="shared" si="7"/>
        <v>0</v>
      </c>
      <c r="N117" s="38">
        <f t="shared" si="8"/>
        <v>0</v>
      </c>
      <c r="O117" s="32">
        <f t="shared" si="9"/>
        <v>0</v>
      </c>
      <c r="P117" s="38">
        <f t="shared" si="10"/>
        <v>0</v>
      </c>
      <c r="Q117" s="32">
        <f t="shared" si="11"/>
        <v>0</v>
      </c>
      <c r="R117" s="71"/>
      <c r="S117" s="8">
        <f t="shared" si="12"/>
        <v>0</v>
      </c>
      <c r="T117" s="8">
        <f t="shared" si="13"/>
        <v>0</v>
      </c>
    </row>
    <row r="118" spans="6:20" ht="12.75">
      <c r="F118" s="145"/>
      <c r="G118" s="12"/>
      <c r="H118" s="19"/>
      <c r="I118" s="12"/>
      <c r="J118" s="10"/>
      <c r="K118" s="174"/>
      <c r="L118" s="41"/>
      <c r="M118" s="32">
        <f t="shared" si="7"/>
        <v>0</v>
      </c>
      <c r="N118" s="38">
        <f t="shared" si="8"/>
        <v>0</v>
      </c>
      <c r="O118" s="32">
        <f t="shared" si="9"/>
        <v>0</v>
      </c>
      <c r="P118" s="38">
        <f t="shared" si="10"/>
        <v>0</v>
      </c>
      <c r="Q118" s="32">
        <f t="shared" si="11"/>
        <v>0</v>
      </c>
      <c r="R118" s="71"/>
      <c r="S118" s="8">
        <f t="shared" si="12"/>
        <v>0</v>
      </c>
      <c r="T118" s="8">
        <f t="shared" si="13"/>
        <v>0</v>
      </c>
    </row>
    <row r="119" spans="2:20" ht="12.75">
      <c r="B119" t="s">
        <v>204</v>
      </c>
      <c r="F119" s="153" t="s">
        <v>278</v>
      </c>
      <c r="G119" s="12"/>
      <c r="H119" s="19"/>
      <c r="I119" s="12"/>
      <c r="J119" s="10"/>
      <c r="K119" s="174"/>
      <c r="L119" s="41"/>
      <c r="M119" s="32">
        <f t="shared" si="7"/>
        <v>0</v>
      </c>
      <c r="N119" s="38">
        <f t="shared" si="8"/>
        <v>0</v>
      </c>
      <c r="O119" s="32">
        <f t="shared" si="9"/>
        <v>0</v>
      </c>
      <c r="P119" s="38">
        <f t="shared" si="10"/>
        <v>0</v>
      </c>
      <c r="Q119" s="32">
        <f t="shared" si="11"/>
        <v>0</v>
      </c>
      <c r="R119" s="71"/>
      <c r="S119" s="8">
        <f t="shared" si="12"/>
        <v>0</v>
      </c>
      <c r="T119" s="8">
        <f t="shared" si="13"/>
        <v>0</v>
      </c>
    </row>
    <row r="120" spans="3:20" ht="25.5">
      <c r="C120" t="s">
        <v>63</v>
      </c>
      <c r="D120" s="157" t="s">
        <v>25</v>
      </c>
      <c r="E120" s="44" t="s">
        <v>147</v>
      </c>
      <c r="F120" s="270" t="s">
        <v>496</v>
      </c>
      <c r="G120" s="146">
        <v>2500</v>
      </c>
      <c r="H120" s="19">
        <v>9216</v>
      </c>
      <c r="I120" s="12">
        <v>2500</v>
      </c>
      <c r="J120" s="10"/>
      <c r="K120" s="194"/>
      <c r="L120" s="41"/>
      <c r="M120" s="32">
        <f t="shared" si="7"/>
        <v>2500</v>
      </c>
      <c r="N120" s="38">
        <f t="shared" si="8"/>
        <v>0</v>
      </c>
      <c r="O120" s="32">
        <f t="shared" si="9"/>
        <v>0</v>
      </c>
      <c r="P120" s="38">
        <f t="shared" si="10"/>
        <v>0</v>
      </c>
      <c r="Q120" s="32">
        <f t="shared" si="11"/>
        <v>0</v>
      </c>
      <c r="R120" s="71"/>
      <c r="S120" s="8">
        <f t="shared" si="12"/>
        <v>0</v>
      </c>
      <c r="T120" s="8">
        <f t="shared" si="13"/>
        <v>2500</v>
      </c>
    </row>
    <row r="121" spans="3:20" ht="12.75">
      <c r="C121" t="s">
        <v>63</v>
      </c>
      <c r="D121" s="157" t="s">
        <v>29</v>
      </c>
      <c r="E121" s="44" t="s">
        <v>54</v>
      </c>
      <c r="F121" s="270" t="s">
        <v>497</v>
      </c>
      <c r="G121" s="12">
        <v>2500</v>
      </c>
      <c r="H121" s="19"/>
      <c r="I121" s="12"/>
      <c r="J121" s="10"/>
      <c r="K121" s="194"/>
      <c r="L121" s="41"/>
      <c r="M121" s="32">
        <f t="shared" si="7"/>
        <v>0</v>
      </c>
      <c r="N121" s="38">
        <f t="shared" si="8"/>
        <v>0</v>
      </c>
      <c r="O121" s="32">
        <f t="shared" si="9"/>
        <v>0</v>
      </c>
      <c r="P121" s="38">
        <f t="shared" si="10"/>
        <v>0</v>
      </c>
      <c r="Q121" s="32">
        <f t="shared" si="11"/>
        <v>2500</v>
      </c>
      <c r="R121" s="71"/>
      <c r="S121" s="8">
        <f t="shared" si="12"/>
        <v>0</v>
      </c>
      <c r="T121" s="8">
        <f t="shared" si="13"/>
        <v>2500</v>
      </c>
    </row>
    <row r="122" spans="3:20" ht="25.5">
      <c r="C122" t="s">
        <v>63</v>
      </c>
      <c r="D122" s="157" t="s">
        <v>25</v>
      </c>
      <c r="E122" s="44" t="s">
        <v>147</v>
      </c>
      <c r="F122" s="270" t="s">
        <v>498</v>
      </c>
      <c r="G122" s="12">
        <v>20720</v>
      </c>
      <c r="H122" s="19"/>
      <c r="I122" s="12">
        <v>2500</v>
      </c>
      <c r="J122" s="10"/>
      <c r="K122" s="194"/>
      <c r="L122" s="41"/>
      <c r="M122" s="32">
        <f t="shared" si="7"/>
        <v>20720</v>
      </c>
      <c r="N122" s="38">
        <f t="shared" si="8"/>
        <v>0</v>
      </c>
      <c r="O122" s="32">
        <f t="shared" si="9"/>
        <v>0</v>
      </c>
      <c r="P122" s="38">
        <f t="shared" si="10"/>
        <v>0</v>
      </c>
      <c r="Q122" s="32">
        <f t="shared" si="11"/>
        <v>0</v>
      </c>
      <c r="R122" s="71"/>
      <c r="S122" s="8">
        <f t="shared" si="12"/>
        <v>0</v>
      </c>
      <c r="T122" s="8">
        <f t="shared" si="13"/>
        <v>20720</v>
      </c>
    </row>
    <row r="123" spans="3:20" ht="25.5">
      <c r="C123" t="s">
        <v>63</v>
      </c>
      <c r="D123" s="157" t="s">
        <v>25</v>
      </c>
      <c r="E123" s="44" t="s">
        <v>147</v>
      </c>
      <c r="F123" s="145" t="s">
        <v>507</v>
      </c>
      <c r="G123" s="12"/>
      <c r="H123" s="19">
        <v>1476</v>
      </c>
      <c r="I123" s="12"/>
      <c r="J123" s="10"/>
      <c r="K123" s="250"/>
      <c r="L123" s="41"/>
      <c r="M123" s="32">
        <f t="shared" si="7"/>
        <v>0</v>
      </c>
      <c r="N123" s="38">
        <f t="shared" si="8"/>
        <v>0</v>
      </c>
      <c r="O123" s="32">
        <f t="shared" si="9"/>
        <v>0</v>
      </c>
      <c r="P123" s="38">
        <f t="shared" si="10"/>
        <v>0</v>
      </c>
      <c r="Q123" s="32">
        <f t="shared" si="11"/>
        <v>0</v>
      </c>
      <c r="R123" s="71"/>
      <c r="S123" s="8">
        <f t="shared" si="12"/>
        <v>0</v>
      </c>
      <c r="T123" s="8">
        <f t="shared" si="13"/>
        <v>0</v>
      </c>
    </row>
    <row r="124" spans="3:20" ht="25.5">
      <c r="C124" t="s">
        <v>63</v>
      </c>
      <c r="D124" s="157" t="s">
        <v>28</v>
      </c>
      <c r="E124" s="44" t="s">
        <v>147</v>
      </c>
      <c r="F124" s="145" t="s">
        <v>279</v>
      </c>
      <c r="G124" s="12">
        <v>24630.842249999998</v>
      </c>
      <c r="H124" s="19"/>
      <c r="I124" s="12">
        <v>73892.52674999999</v>
      </c>
      <c r="J124" s="10"/>
      <c r="K124" s="193"/>
      <c r="L124" s="41"/>
      <c r="M124" s="32">
        <f t="shared" si="7"/>
        <v>0</v>
      </c>
      <c r="N124" s="38">
        <f t="shared" si="8"/>
        <v>0</v>
      </c>
      <c r="O124" s="32">
        <f t="shared" si="9"/>
        <v>0</v>
      </c>
      <c r="P124" s="38">
        <f t="shared" si="10"/>
        <v>24630.842249999998</v>
      </c>
      <c r="Q124" s="32">
        <f t="shared" si="11"/>
        <v>0</v>
      </c>
      <c r="R124" s="71"/>
      <c r="S124" s="8">
        <f t="shared" si="12"/>
        <v>0</v>
      </c>
      <c r="T124" s="8">
        <f t="shared" si="13"/>
        <v>24630.842249999998</v>
      </c>
    </row>
    <row r="125" spans="3:20" ht="25.5">
      <c r="C125" t="s">
        <v>63</v>
      </c>
      <c r="D125" s="157" t="s">
        <v>28</v>
      </c>
      <c r="E125" s="44" t="s">
        <v>147</v>
      </c>
      <c r="F125" s="145" t="s">
        <v>280</v>
      </c>
      <c r="G125" s="12">
        <v>23972.5</v>
      </c>
      <c r="H125" s="19"/>
      <c r="I125" s="12">
        <v>71917.5</v>
      </c>
      <c r="J125" s="10"/>
      <c r="K125" s="194"/>
      <c r="L125" s="41"/>
      <c r="M125" s="32">
        <f t="shared" si="7"/>
        <v>0</v>
      </c>
      <c r="N125" s="38">
        <f t="shared" si="8"/>
        <v>0</v>
      </c>
      <c r="O125" s="32">
        <f t="shared" si="9"/>
        <v>0</v>
      </c>
      <c r="P125" s="38">
        <f t="shared" si="10"/>
        <v>23972.5</v>
      </c>
      <c r="Q125" s="32">
        <f t="shared" si="11"/>
        <v>0</v>
      </c>
      <c r="R125" s="71"/>
      <c r="S125" s="8">
        <f t="shared" si="12"/>
        <v>0</v>
      </c>
      <c r="T125" s="8">
        <f t="shared" si="13"/>
        <v>23972.5</v>
      </c>
    </row>
    <row r="126" spans="7:20" ht="12.75">
      <c r="G126" s="12"/>
      <c r="H126" s="19"/>
      <c r="I126" s="12"/>
      <c r="J126" s="10"/>
      <c r="K126" s="19"/>
      <c r="L126" s="41"/>
      <c r="M126" s="32">
        <f t="shared" si="7"/>
        <v>0</v>
      </c>
      <c r="N126" s="38">
        <f t="shared" si="8"/>
        <v>0</v>
      </c>
      <c r="O126" s="32">
        <f t="shared" si="9"/>
        <v>0</v>
      </c>
      <c r="P126" s="38">
        <f t="shared" si="10"/>
        <v>0</v>
      </c>
      <c r="Q126" s="32">
        <f t="shared" si="11"/>
        <v>0</v>
      </c>
      <c r="R126" s="71"/>
      <c r="S126" s="8">
        <f t="shared" si="12"/>
        <v>0</v>
      </c>
      <c r="T126" s="8">
        <f t="shared" si="13"/>
        <v>0</v>
      </c>
    </row>
    <row r="127" spans="7:20" ht="12.75">
      <c r="G127" s="12"/>
      <c r="H127" s="19"/>
      <c r="I127" s="12"/>
      <c r="J127" s="10"/>
      <c r="K127" s="19"/>
      <c r="L127" s="41"/>
      <c r="M127" s="32">
        <f t="shared" si="7"/>
        <v>0</v>
      </c>
      <c r="N127" s="38">
        <f t="shared" si="8"/>
        <v>0</v>
      </c>
      <c r="O127" s="32">
        <f t="shared" si="9"/>
        <v>0</v>
      </c>
      <c r="P127" s="38">
        <f t="shared" si="10"/>
        <v>0</v>
      </c>
      <c r="Q127" s="32">
        <f t="shared" si="11"/>
        <v>0</v>
      </c>
      <c r="R127" s="71"/>
      <c r="S127" s="8">
        <f t="shared" si="12"/>
        <v>0</v>
      </c>
      <c r="T127" s="8">
        <f t="shared" si="13"/>
        <v>0</v>
      </c>
    </row>
    <row r="128" spans="7:20" ht="12.75">
      <c r="G128" s="12"/>
      <c r="H128" s="19"/>
      <c r="I128" s="12"/>
      <c r="J128" s="10"/>
      <c r="K128" s="19"/>
      <c r="L128" s="41"/>
      <c r="M128" s="32">
        <f t="shared" si="7"/>
        <v>0</v>
      </c>
      <c r="N128" s="38">
        <f t="shared" si="8"/>
        <v>0</v>
      </c>
      <c r="O128" s="32">
        <f t="shared" si="9"/>
        <v>0</v>
      </c>
      <c r="P128" s="38">
        <f t="shared" si="10"/>
        <v>0</v>
      </c>
      <c r="Q128" s="32">
        <f t="shared" si="11"/>
        <v>0</v>
      </c>
      <c r="R128" s="71"/>
      <c r="S128" s="8">
        <f t="shared" si="12"/>
        <v>0</v>
      </c>
      <c r="T128" s="8">
        <f t="shared" si="13"/>
        <v>0</v>
      </c>
    </row>
    <row r="129" spans="7:20" ht="12.75">
      <c r="G129" s="12"/>
      <c r="H129" s="19"/>
      <c r="I129" s="12"/>
      <c r="J129" s="10"/>
      <c r="K129" s="19"/>
      <c r="L129" s="41"/>
      <c r="M129" s="32">
        <f t="shared" si="7"/>
        <v>0</v>
      </c>
      <c r="N129" s="38">
        <f t="shared" si="8"/>
        <v>0</v>
      </c>
      <c r="O129" s="32">
        <f t="shared" si="9"/>
        <v>0</v>
      </c>
      <c r="P129" s="38">
        <f t="shared" si="10"/>
        <v>0</v>
      </c>
      <c r="Q129" s="32">
        <f t="shared" si="11"/>
        <v>0</v>
      </c>
      <c r="R129" s="71"/>
      <c r="S129" s="8">
        <f t="shared" si="12"/>
        <v>0</v>
      </c>
      <c r="T129" s="8">
        <f t="shared" si="13"/>
        <v>0</v>
      </c>
    </row>
    <row r="130" spans="7:20" ht="12.75">
      <c r="G130" s="12"/>
      <c r="H130" s="19"/>
      <c r="I130" s="12"/>
      <c r="J130" s="10"/>
      <c r="K130" s="19"/>
      <c r="L130" s="41"/>
      <c r="M130" s="32">
        <f t="shared" si="7"/>
        <v>0</v>
      </c>
      <c r="N130" s="38">
        <f t="shared" si="8"/>
        <v>0</v>
      </c>
      <c r="O130" s="32">
        <f t="shared" si="9"/>
        <v>0</v>
      </c>
      <c r="P130" s="38">
        <f t="shared" si="10"/>
        <v>0</v>
      </c>
      <c r="Q130" s="32">
        <f t="shared" si="11"/>
        <v>0</v>
      </c>
      <c r="R130" s="71"/>
      <c r="S130" s="8">
        <f t="shared" si="12"/>
        <v>0</v>
      </c>
      <c r="T130" s="8">
        <f t="shared" si="13"/>
        <v>0</v>
      </c>
    </row>
    <row r="131" spans="7:20" ht="12.75">
      <c r="G131" s="12"/>
      <c r="H131" s="19"/>
      <c r="I131" s="12"/>
      <c r="J131" s="10"/>
      <c r="K131" s="19"/>
      <c r="L131" s="41"/>
      <c r="M131" s="32">
        <f t="shared" si="7"/>
        <v>0</v>
      </c>
      <c r="N131" s="38">
        <f t="shared" si="8"/>
        <v>0</v>
      </c>
      <c r="O131" s="32">
        <f t="shared" si="9"/>
        <v>0</v>
      </c>
      <c r="P131" s="38">
        <f t="shared" si="10"/>
        <v>0</v>
      </c>
      <c r="Q131" s="32">
        <f t="shared" si="11"/>
        <v>0</v>
      </c>
      <c r="R131" s="71"/>
      <c r="S131" s="8">
        <f t="shared" si="12"/>
        <v>0</v>
      </c>
      <c r="T131" s="8">
        <f t="shared" si="13"/>
        <v>0</v>
      </c>
    </row>
    <row r="132" spans="7:20" ht="12.75">
      <c r="G132" s="12"/>
      <c r="H132" s="19"/>
      <c r="I132" s="12"/>
      <c r="J132" s="10"/>
      <c r="K132" s="19"/>
      <c r="L132" s="41"/>
      <c r="M132" s="32">
        <f t="shared" si="7"/>
        <v>0</v>
      </c>
      <c r="N132" s="38">
        <f t="shared" si="8"/>
        <v>0</v>
      </c>
      <c r="O132" s="32">
        <f t="shared" si="9"/>
        <v>0</v>
      </c>
      <c r="P132" s="38">
        <f t="shared" si="10"/>
        <v>0</v>
      </c>
      <c r="Q132" s="32">
        <f t="shared" si="11"/>
        <v>0</v>
      </c>
      <c r="R132" s="71"/>
      <c r="S132" s="8">
        <f t="shared" si="12"/>
        <v>0</v>
      </c>
      <c r="T132" s="8">
        <f t="shared" si="13"/>
        <v>0</v>
      </c>
    </row>
    <row r="133" spans="7:20" ht="12.75">
      <c r="G133" s="12"/>
      <c r="H133" s="19"/>
      <c r="I133" s="12"/>
      <c r="J133" s="10"/>
      <c r="K133" s="19"/>
      <c r="L133" s="41"/>
      <c r="M133" s="32">
        <f t="shared" si="7"/>
        <v>0</v>
      </c>
      <c r="N133" s="38">
        <f t="shared" si="8"/>
        <v>0</v>
      </c>
      <c r="O133" s="32">
        <f t="shared" si="9"/>
        <v>0</v>
      </c>
      <c r="P133" s="38">
        <f t="shared" si="10"/>
        <v>0</v>
      </c>
      <c r="Q133" s="32">
        <f t="shared" si="11"/>
        <v>0</v>
      </c>
      <c r="R133" s="71"/>
      <c r="S133" s="8">
        <f t="shared" si="12"/>
        <v>0</v>
      </c>
      <c r="T133" s="8">
        <f t="shared" si="13"/>
        <v>0</v>
      </c>
    </row>
    <row r="134" spans="7:20" ht="12.75">
      <c r="G134" s="12"/>
      <c r="H134" s="19"/>
      <c r="I134" s="12"/>
      <c r="J134" s="10"/>
      <c r="K134" s="19"/>
      <c r="L134" s="41"/>
      <c r="M134" s="32">
        <f t="shared" si="7"/>
        <v>0</v>
      </c>
      <c r="N134" s="38">
        <f t="shared" si="8"/>
        <v>0</v>
      </c>
      <c r="O134" s="32">
        <f t="shared" si="9"/>
        <v>0</v>
      </c>
      <c r="P134" s="38">
        <f t="shared" si="10"/>
        <v>0</v>
      </c>
      <c r="Q134" s="32">
        <f t="shared" si="11"/>
        <v>0</v>
      </c>
      <c r="R134" s="71"/>
      <c r="S134" s="8">
        <f t="shared" si="12"/>
        <v>0</v>
      </c>
      <c r="T134" s="8">
        <f t="shared" si="13"/>
        <v>0</v>
      </c>
    </row>
    <row r="135" spans="7:20" ht="12.75">
      <c r="G135" s="12"/>
      <c r="H135" s="19"/>
      <c r="I135" s="12"/>
      <c r="J135" s="10"/>
      <c r="K135" s="19"/>
      <c r="L135" s="41"/>
      <c r="M135" s="32">
        <f t="shared" si="7"/>
        <v>0</v>
      </c>
      <c r="N135" s="38">
        <f t="shared" si="8"/>
        <v>0</v>
      </c>
      <c r="O135" s="32">
        <f t="shared" si="9"/>
        <v>0</v>
      </c>
      <c r="P135" s="38">
        <f t="shared" si="10"/>
        <v>0</v>
      </c>
      <c r="Q135" s="32">
        <f t="shared" si="11"/>
        <v>0</v>
      </c>
      <c r="R135" s="71"/>
      <c r="S135" s="8">
        <f t="shared" si="12"/>
        <v>0</v>
      </c>
      <c r="T135" s="8">
        <f t="shared" si="13"/>
        <v>0</v>
      </c>
    </row>
    <row r="136" spans="7:20" ht="12.75">
      <c r="G136" s="12"/>
      <c r="H136" s="19"/>
      <c r="I136" s="12"/>
      <c r="J136" s="10"/>
      <c r="K136" s="19"/>
      <c r="L136" s="41"/>
      <c r="M136" s="32">
        <f t="shared" si="7"/>
        <v>0</v>
      </c>
      <c r="N136" s="38">
        <f t="shared" si="8"/>
        <v>0</v>
      </c>
      <c r="O136" s="32">
        <f t="shared" si="9"/>
        <v>0</v>
      </c>
      <c r="P136" s="38">
        <f t="shared" si="10"/>
        <v>0</v>
      </c>
      <c r="Q136" s="32">
        <f t="shared" si="11"/>
        <v>0</v>
      </c>
      <c r="R136" s="71"/>
      <c r="S136" s="8">
        <f t="shared" si="12"/>
        <v>0</v>
      </c>
      <c r="T136" s="8">
        <f t="shared" si="13"/>
        <v>0</v>
      </c>
    </row>
    <row r="137" spans="7:20" ht="12.75">
      <c r="G137" s="12"/>
      <c r="H137" s="19"/>
      <c r="I137" s="12"/>
      <c r="J137" s="10"/>
      <c r="K137" s="19"/>
      <c r="L137" s="41"/>
      <c r="M137" s="32">
        <f t="shared" si="7"/>
        <v>0</v>
      </c>
      <c r="N137" s="38">
        <f t="shared" si="8"/>
        <v>0</v>
      </c>
      <c r="O137" s="32">
        <f t="shared" si="9"/>
        <v>0</v>
      </c>
      <c r="P137" s="38">
        <f t="shared" si="10"/>
        <v>0</v>
      </c>
      <c r="Q137" s="32">
        <f t="shared" si="11"/>
        <v>0</v>
      </c>
      <c r="R137" s="71"/>
      <c r="S137" s="8">
        <f t="shared" si="12"/>
        <v>0</v>
      </c>
      <c r="T137" s="8">
        <f t="shared" si="13"/>
        <v>0</v>
      </c>
    </row>
    <row r="138" spans="7:20" ht="12.75">
      <c r="G138" s="12"/>
      <c r="H138" s="19"/>
      <c r="I138" s="12"/>
      <c r="J138" s="10"/>
      <c r="K138" s="19"/>
      <c r="L138" s="41"/>
      <c r="M138" s="32">
        <f t="shared" si="7"/>
        <v>0</v>
      </c>
      <c r="N138" s="38">
        <f t="shared" si="8"/>
        <v>0</v>
      </c>
      <c r="O138" s="32">
        <f t="shared" si="9"/>
        <v>0</v>
      </c>
      <c r="P138" s="38">
        <f t="shared" si="10"/>
        <v>0</v>
      </c>
      <c r="Q138" s="32">
        <f t="shared" si="11"/>
        <v>0</v>
      </c>
      <c r="R138" s="71"/>
      <c r="S138" s="8">
        <f t="shared" si="12"/>
        <v>0</v>
      </c>
      <c r="T138" s="8">
        <f t="shared" si="13"/>
        <v>0</v>
      </c>
    </row>
    <row r="139" spans="7:20" ht="12.75">
      <c r="G139" s="12"/>
      <c r="H139" s="19"/>
      <c r="I139" s="12"/>
      <c r="J139" s="10"/>
      <c r="K139" s="19"/>
      <c r="L139" s="41"/>
      <c r="M139" s="32">
        <f t="shared" si="7"/>
        <v>0</v>
      </c>
      <c r="N139" s="38">
        <f t="shared" si="8"/>
        <v>0</v>
      </c>
      <c r="O139" s="32">
        <f t="shared" si="9"/>
        <v>0</v>
      </c>
      <c r="P139" s="38">
        <f t="shared" si="10"/>
        <v>0</v>
      </c>
      <c r="Q139" s="32">
        <f t="shared" si="11"/>
        <v>0</v>
      </c>
      <c r="R139" s="71"/>
      <c r="S139" s="8">
        <f t="shared" si="12"/>
        <v>0</v>
      </c>
      <c r="T139" s="8">
        <f t="shared" si="13"/>
        <v>0</v>
      </c>
    </row>
    <row r="140" spans="7:20" ht="12.75">
      <c r="G140" s="12"/>
      <c r="H140" s="19"/>
      <c r="I140" s="12"/>
      <c r="J140" s="10"/>
      <c r="K140" s="19"/>
      <c r="L140" s="41"/>
      <c r="M140" s="32">
        <f aca="true" t="shared" si="14" ref="M140:M203">IF(D140="Personnel",G140,0)</f>
        <v>0</v>
      </c>
      <c r="N140" s="38">
        <f aca="true" t="shared" si="15" ref="N140:N203">IF(D140="Hardware",G140,0)</f>
        <v>0</v>
      </c>
      <c r="O140" s="32">
        <f aca="true" t="shared" si="16" ref="O140:O203">IF(D140="software",G140,0)</f>
        <v>0</v>
      </c>
      <c r="P140" s="38">
        <f aca="true" t="shared" si="17" ref="P140:P203">IF(D140="contractual services",G140,0)</f>
        <v>0</v>
      </c>
      <c r="Q140" s="32">
        <f aca="true" t="shared" si="18" ref="Q140:Q203">IF(D140="Other NPS",G140,0)</f>
        <v>0</v>
      </c>
      <c r="R140" s="71"/>
      <c r="S140" s="8">
        <f aca="true" t="shared" si="19" ref="S140:S203">IF(E140="yes",G140,0)</f>
        <v>0</v>
      </c>
      <c r="T140" s="8">
        <f aca="true" t="shared" si="20" ref="T140:T203">IF(E140="no",G140,0)</f>
        <v>0</v>
      </c>
    </row>
    <row r="141" spans="7:20" ht="12.75">
      <c r="G141" s="12"/>
      <c r="H141" s="19"/>
      <c r="I141" s="12"/>
      <c r="J141" s="10"/>
      <c r="K141" s="19"/>
      <c r="L141" s="41"/>
      <c r="M141" s="32">
        <f t="shared" si="14"/>
        <v>0</v>
      </c>
      <c r="N141" s="38">
        <f t="shared" si="15"/>
        <v>0</v>
      </c>
      <c r="O141" s="32">
        <f t="shared" si="16"/>
        <v>0</v>
      </c>
      <c r="P141" s="38">
        <f t="shared" si="17"/>
        <v>0</v>
      </c>
      <c r="Q141" s="32">
        <f t="shared" si="18"/>
        <v>0</v>
      </c>
      <c r="R141" s="71"/>
      <c r="S141" s="8">
        <f t="shared" si="19"/>
        <v>0</v>
      </c>
      <c r="T141" s="8">
        <f t="shared" si="20"/>
        <v>0</v>
      </c>
    </row>
    <row r="142" spans="7:20" ht="12.75">
      <c r="G142" s="12"/>
      <c r="H142" s="19"/>
      <c r="I142" s="12"/>
      <c r="J142" s="10"/>
      <c r="K142" s="19"/>
      <c r="L142" s="41"/>
      <c r="M142" s="32">
        <f t="shared" si="14"/>
        <v>0</v>
      </c>
      <c r="N142" s="38">
        <f t="shared" si="15"/>
        <v>0</v>
      </c>
      <c r="O142" s="32">
        <f t="shared" si="16"/>
        <v>0</v>
      </c>
      <c r="P142" s="38">
        <f t="shared" si="17"/>
        <v>0</v>
      </c>
      <c r="Q142" s="32">
        <f t="shared" si="18"/>
        <v>0</v>
      </c>
      <c r="R142" s="71"/>
      <c r="S142" s="8">
        <f t="shared" si="19"/>
        <v>0</v>
      </c>
      <c r="T142" s="8">
        <f t="shared" si="20"/>
        <v>0</v>
      </c>
    </row>
    <row r="143" spans="7:20" ht="12.75">
      <c r="G143" s="12"/>
      <c r="H143" s="19"/>
      <c r="I143" s="12"/>
      <c r="J143" s="10"/>
      <c r="K143" s="19"/>
      <c r="L143" s="41"/>
      <c r="M143" s="32">
        <f t="shared" si="14"/>
        <v>0</v>
      </c>
      <c r="N143" s="38">
        <f t="shared" si="15"/>
        <v>0</v>
      </c>
      <c r="O143" s="32">
        <f t="shared" si="16"/>
        <v>0</v>
      </c>
      <c r="P143" s="38">
        <f t="shared" si="17"/>
        <v>0</v>
      </c>
      <c r="Q143" s="32">
        <f t="shared" si="18"/>
        <v>0</v>
      </c>
      <c r="R143" s="71"/>
      <c r="S143" s="8">
        <f t="shared" si="19"/>
        <v>0</v>
      </c>
      <c r="T143" s="8">
        <f t="shared" si="20"/>
        <v>0</v>
      </c>
    </row>
    <row r="144" spans="3:20" ht="13.5" thickBot="1">
      <c r="C144" s="14" t="s">
        <v>66</v>
      </c>
      <c r="G144" s="24"/>
      <c r="H144" s="25"/>
      <c r="I144" s="24"/>
      <c r="J144" s="26"/>
      <c r="K144" s="19"/>
      <c r="L144" s="41"/>
      <c r="M144" s="32">
        <f t="shared" si="14"/>
        <v>0</v>
      </c>
      <c r="N144" s="38">
        <f t="shared" si="15"/>
        <v>0</v>
      </c>
      <c r="O144" s="32">
        <f t="shared" si="16"/>
        <v>0</v>
      </c>
      <c r="P144" s="38">
        <f t="shared" si="17"/>
        <v>0</v>
      </c>
      <c r="Q144" s="32">
        <f t="shared" si="18"/>
        <v>0</v>
      </c>
      <c r="R144" s="71"/>
      <c r="S144" s="8">
        <f t="shared" si="19"/>
        <v>0</v>
      </c>
      <c r="T144" s="8">
        <f t="shared" si="20"/>
        <v>0</v>
      </c>
    </row>
    <row r="145" spans="5:20" ht="13.5" thickTop="1">
      <c r="E145" s="133" t="s">
        <v>15</v>
      </c>
      <c r="F145" s="18" t="s">
        <v>48</v>
      </c>
      <c r="G145" s="12">
        <f>SUM(G106:G144)</f>
        <v>275826.6845</v>
      </c>
      <c r="H145" s="12">
        <f>SUM(H106:H144)</f>
        <v>38105.63888888889</v>
      </c>
      <c r="I145" s="12">
        <f>SUM(I106:I144)</f>
        <v>296620.0535</v>
      </c>
      <c r="J145" s="12">
        <f>SUM(J106:J144)</f>
        <v>0</v>
      </c>
      <c r="K145" s="19"/>
      <c r="L145" s="41"/>
      <c r="M145" s="32">
        <f t="shared" si="14"/>
        <v>0</v>
      </c>
      <c r="N145" s="38">
        <f t="shared" si="15"/>
        <v>0</v>
      </c>
      <c r="O145" s="32">
        <f t="shared" si="16"/>
        <v>0</v>
      </c>
      <c r="P145" s="38">
        <f t="shared" si="17"/>
        <v>0</v>
      </c>
      <c r="Q145" s="32">
        <f t="shared" si="18"/>
        <v>0</v>
      </c>
      <c r="R145" s="71"/>
      <c r="S145" s="8">
        <f t="shared" si="19"/>
        <v>0</v>
      </c>
      <c r="T145" s="8">
        <f t="shared" si="20"/>
        <v>0</v>
      </c>
    </row>
    <row r="146" spans="7:20" ht="12.75">
      <c r="G146" s="12"/>
      <c r="H146" s="19"/>
      <c r="I146" s="12"/>
      <c r="J146" s="10"/>
      <c r="K146" s="19"/>
      <c r="L146" s="41"/>
      <c r="M146" s="32">
        <f t="shared" si="14"/>
        <v>0</v>
      </c>
      <c r="N146" s="38">
        <f t="shared" si="15"/>
        <v>0</v>
      </c>
      <c r="O146" s="32">
        <f t="shared" si="16"/>
        <v>0</v>
      </c>
      <c r="P146" s="38">
        <f t="shared" si="17"/>
        <v>0</v>
      </c>
      <c r="Q146" s="32">
        <f t="shared" si="18"/>
        <v>0</v>
      </c>
      <c r="R146" s="71"/>
      <c r="S146" s="8">
        <f t="shared" si="19"/>
        <v>0</v>
      </c>
      <c r="T146" s="8">
        <f t="shared" si="20"/>
        <v>0</v>
      </c>
    </row>
    <row r="147" spans="7:20" ht="12.75">
      <c r="G147" s="12"/>
      <c r="H147" s="19"/>
      <c r="I147" s="12"/>
      <c r="J147" s="10"/>
      <c r="K147" s="19"/>
      <c r="L147" s="41"/>
      <c r="M147" s="32">
        <f t="shared" si="14"/>
        <v>0</v>
      </c>
      <c r="N147" s="38">
        <f t="shared" si="15"/>
        <v>0</v>
      </c>
      <c r="O147" s="32">
        <f t="shared" si="16"/>
        <v>0</v>
      </c>
      <c r="P147" s="38">
        <f t="shared" si="17"/>
        <v>0</v>
      </c>
      <c r="Q147" s="32">
        <f t="shared" si="18"/>
        <v>0</v>
      </c>
      <c r="R147" s="71"/>
      <c r="S147" s="8">
        <f t="shared" si="19"/>
        <v>0</v>
      </c>
      <c r="T147" s="8">
        <f t="shared" si="20"/>
        <v>0</v>
      </c>
    </row>
    <row r="148" spans="1:20" ht="12.75">
      <c r="A148" s="7" t="s">
        <v>281</v>
      </c>
      <c r="F148" s="145"/>
      <c r="G148" s="12"/>
      <c r="H148" s="19"/>
      <c r="I148" s="12"/>
      <c r="J148" s="10"/>
      <c r="K148" s="174"/>
      <c r="L148" s="41"/>
      <c r="M148" s="32">
        <f t="shared" si="14"/>
        <v>0</v>
      </c>
      <c r="N148" s="38">
        <f t="shared" si="15"/>
        <v>0</v>
      </c>
      <c r="O148" s="32">
        <f t="shared" si="16"/>
        <v>0</v>
      </c>
      <c r="P148" s="38">
        <f t="shared" si="17"/>
        <v>0</v>
      </c>
      <c r="Q148" s="32">
        <f t="shared" si="18"/>
        <v>0</v>
      </c>
      <c r="R148" s="71"/>
      <c r="S148" s="8">
        <f t="shared" si="19"/>
        <v>0</v>
      </c>
      <c r="T148" s="8">
        <f t="shared" si="20"/>
        <v>0</v>
      </c>
    </row>
    <row r="149" spans="3:20" ht="12.75">
      <c r="C149" t="s">
        <v>63</v>
      </c>
      <c r="D149" s="157" t="s">
        <v>25</v>
      </c>
      <c r="E149" s="44" t="s">
        <v>54</v>
      </c>
      <c r="F149" s="145" t="s">
        <v>282</v>
      </c>
      <c r="G149" s="12"/>
      <c r="H149" s="141">
        <v>5000</v>
      </c>
      <c r="I149" s="12"/>
      <c r="J149" s="10"/>
      <c r="K149" s="174"/>
      <c r="L149" s="41"/>
      <c r="M149" s="32">
        <f t="shared" si="14"/>
        <v>0</v>
      </c>
      <c r="N149" s="38">
        <f t="shared" si="15"/>
        <v>0</v>
      </c>
      <c r="O149" s="32">
        <f t="shared" si="16"/>
        <v>0</v>
      </c>
      <c r="P149" s="38">
        <f t="shared" si="17"/>
        <v>0</v>
      </c>
      <c r="Q149" s="32">
        <f t="shared" si="18"/>
        <v>0</v>
      </c>
      <c r="R149" s="71"/>
      <c r="S149" s="8">
        <f t="shared" si="19"/>
        <v>0</v>
      </c>
      <c r="T149" s="8">
        <f t="shared" si="20"/>
        <v>0</v>
      </c>
    </row>
    <row r="150" spans="1:20" ht="12.75">
      <c r="A150" s="171"/>
      <c r="B150" s="171"/>
      <c r="C150" s="171" t="s">
        <v>63</v>
      </c>
      <c r="D150" s="195" t="s">
        <v>28</v>
      </c>
      <c r="E150" s="172" t="s">
        <v>54</v>
      </c>
      <c r="F150" s="196" t="s">
        <v>283</v>
      </c>
      <c r="G150" s="173">
        <v>2000</v>
      </c>
      <c r="H150" s="171"/>
      <c r="I150" s="173"/>
      <c r="J150" s="197"/>
      <c r="K150" s="198"/>
      <c r="L150" s="41"/>
      <c r="M150" s="32">
        <f t="shared" si="14"/>
        <v>0</v>
      </c>
      <c r="N150" s="38">
        <f t="shared" si="15"/>
        <v>0</v>
      </c>
      <c r="O150" s="32">
        <f t="shared" si="16"/>
        <v>0</v>
      </c>
      <c r="P150" s="38">
        <f t="shared" si="17"/>
        <v>2000</v>
      </c>
      <c r="Q150" s="32">
        <f t="shared" si="18"/>
        <v>0</v>
      </c>
      <c r="R150" s="71"/>
      <c r="S150" s="8">
        <f t="shared" si="19"/>
        <v>0</v>
      </c>
      <c r="T150" s="8">
        <f t="shared" si="20"/>
        <v>2000</v>
      </c>
    </row>
    <row r="151" spans="1:20" ht="25.5">
      <c r="A151" s="171"/>
      <c r="B151" s="171"/>
      <c r="C151" s="171" t="s">
        <v>63</v>
      </c>
      <c r="D151" s="195" t="s">
        <v>28</v>
      </c>
      <c r="E151" s="172" t="s">
        <v>54</v>
      </c>
      <c r="F151" s="196" t="s">
        <v>284</v>
      </c>
      <c r="G151" s="173">
        <v>800</v>
      </c>
      <c r="H151" s="171"/>
      <c r="I151" s="173"/>
      <c r="J151" s="197"/>
      <c r="K151" s="198"/>
      <c r="L151" s="41"/>
      <c r="M151" s="32">
        <f t="shared" si="14"/>
        <v>0</v>
      </c>
      <c r="N151" s="38">
        <f t="shared" si="15"/>
        <v>0</v>
      </c>
      <c r="O151" s="32">
        <f t="shared" si="16"/>
        <v>0</v>
      </c>
      <c r="P151" s="38">
        <f t="shared" si="17"/>
        <v>800</v>
      </c>
      <c r="Q151" s="32">
        <f t="shared" si="18"/>
        <v>0</v>
      </c>
      <c r="R151" s="71"/>
      <c r="S151" s="8">
        <f t="shared" si="19"/>
        <v>0</v>
      </c>
      <c r="T151" s="8">
        <f t="shared" si="20"/>
        <v>800</v>
      </c>
    </row>
    <row r="152" spans="3:20" ht="12.75">
      <c r="C152" t="s">
        <v>63</v>
      </c>
      <c r="D152" s="180" t="s">
        <v>25</v>
      </c>
      <c r="E152" s="44" t="s">
        <v>54</v>
      </c>
      <c r="F152" s="145" t="s">
        <v>285</v>
      </c>
      <c r="G152" s="146">
        <v>1200</v>
      </c>
      <c r="I152" s="12"/>
      <c r="J152" s="10"/>
      <c r="K152" s="174"/>
      <c r="L152" s="41"/>
      <c r="M152" s="32">
        <f t="shared" si="14"/>
        <v>1200</v>
      </c>
      <c r="N152" s="38">
        <f t="shared" si="15"/>
        <v>0</v>
      </c>
      <c r="O152" s="32">
        <f t="shared" si="16"/>
        <v>0</v>
      </c>
      <c r="P152" s="38">
        <f t="shared" si="17"/>
        <v>0</v>
      </c>
      <c r="Q152" s="32">
        <f t="shared" si="18"/>
        <v>0</v>
      </c>
      <c r="R152" s="71"/>
      <c r="S152" s="8">
        <f t="shared" si="19"/>
        <v>0</v>
      </c>
      <c r="T152" s="8">
        <f t="shared" si="20"/>
        <v>1200</v>
      </c>
    </row>
    <row r="153" spans="3:20" ht="25.5">
      <c r="C153" t="s">
        <v>63</v>
      </c>
      <c r="D153" s="157" t="s">
        <v>28</v>
      </c>
      <c r="E153" s="44" t="s">
        <v>54</v>
      </c>
      <c r="F153" s="145" t="s">
        <v>4</v>
      </c>
      <c r="G153" s="183">
        <v>28285.7</v>
      </c>
      <c r="I153" s="12"/>
      <c r="J153" s="10"/>
      <c r="K153" s="174"/>
      <c r="L153" s="41"/>
      <c r="M153" s="32">
        <f t="shared" si="14"/>
        <v>0</v>
      </c>
      <c r="N153" s="38">
        <f t="shared" si="15"/>
        <v>0</v>
      </c>
      <c r="O153" s="32">
        <f t="shared" si="16"/>
        <v>0</v>
      </c>
      <c r="P153" s="38">
        <f t="shared" si="17"/>
        <v>28285.7</v>
      </c>
      <c r="Q153" s="32">
        <f t="shared" si="18"/>
        <v>0</v>
      </c>
      <c r="R153" s="71"/>
      <c r="S153" s="8">
        <f t="shared" si="19"/>
        <v>0</v>
      </c>
      <c r="T153" s="8">
        <f t="shared" si="20"/>
        <v>28285.7</v>
      </c>
    </row>
    <row r="154" spans="3:20" ht="25.5">
      <c r="C154" t="s">
        <v>63</v>
      </c>
      <c r="D154" s="157" t="s">
        <v>25</v>
      </c>
      <c r="E154" s="44" t="s">
        <v>54</v>
      </c>
      <c r="F154" s="145" t="s">
        <v>286</v>
      </c>
      <c r="G154" s="143">
        <v>4400</v>
      </c>
      <c r="H154" s="19"/>
      <c r="I154" s="12"/>
      <c r="J154" s="10"/>
      <c r="K154" s="174"/>
      <c r="L154" s="41"/>
      <c r="M154" s="32">
        <f t="shared" si="14"/>
        <v>4400</v>
      </c>
      <c r="N154" s="38">
        <f t="shared" si="15"/>
        <v>0</v>
      </c>
      <c r="O154" s="32">
        <f t="shared" si="16"/>
        <v>0</v>
      </c>
      <c r="P154" s="38">
        <f t="shared" si="17"/>
        <v>0</v>
      </c>
      <c r="Q154" s="32">
        <f t="shared" si="18"/>
        <v>0</v>
      </c>
      <c r="R154" s="71"/>
      <c r="S154" s="8">
        <f t="shared" si="19"/>
        <v>0</v>
      </c>
      <c r="T154" s="8">
        <f t="shared" si="20"/>
        <v>4400</v>
      </c>
    </row>
    <row r="155" spans="1:20" ht="12.75">
      <c r="A155" s="171"/>
      <c r="B155" s="171"/>
      <c r="C155" s="171" t="s">
        <v>63</v>
      </c>
      <c r="D155" s="195" t="s">
        <v>28</v>
      </c>
      <c r="E155" s="172" t="s">
        <v>54</v>
      </c>
      <c r="F155" s="196" t="s">
        <v>287</v>
      </c>
      <c r="G155" s="173">
        <v>6000</v>
      </c>
      <c r="H155" s="200"/>
      <c r="I155" s="173"/>
      <c r="J155" s="197"/>
      <c r="K155" s="198"/>
      <c r="L155" s="41"/>
      <c r="M155" s="32">
        <f t="shared" si="14"/>
        <v>0</v>
      </c>
      <c r="N155" s="38">
        <f t="shared" si="15"/>
        <v>0</v>
      </c>
      <c r="O155" s="32">
        <f t="shared" si="16"/>
        <v>0</v>
      </c>
      <c r="P155" s="38">
        <f t="shared" si="17"/>
        <v>6000</v>
      </c>
      <c r="Q155" s="32">
        <f t="shared" si="18"/>
        <v>0</v>
      </c>
      <c r="R155" s="71"/>
      <c r="S155" s="8">
        <f t="shared" si="19"/>
        <v>0</v>
      </c>
      <c r="T155" s="8">
        <f t="shared" si="20"/>
        <v>6000</v>
      </c>
    </row>
    <row r="156" spans="1:20" ht="12.75">
      <c r="A156" s="171"/>
      <c r="B156" s="171"/>
      <c r="C156" s="171" t="s">
        <v>63</v>
      </c>
      <c r="D156" s="195" t="s">
        <v>28</v>
      </c>
      <c r="E156" s="172" t="s">
        <v>54</v>
      </c>
      <c r="F156" s="196" t="s">
        <v>288</v>
      </c>
      <c r="G156" s="173">
        <v>2000</v>
      </c>
      <c r="H156" s="200"/>
      <c r="I156" s="173"/>
      <c r="J156" s="197"/>
      <c r="K156" s="198"/>
      <c r="L156" s="41"/>
      <c r="M156" s="32">
        <f t="shared" si="14"/>
        <v>0</v>
      </c>
      <c r="N156" s="38">
        <f t="shared" si="15"/>
        <v>0</v>
      </c>
      <c r="O156" s="32">
        <f t="shared" si="16"/>
        <v>0</v>
      </c>
      <c r="P156" s="38">
        <f t="shared" si="17"/>
        <v>2000</v>
      </c>
      <c r="Q156" s="32">
        <f t="shared" si="18"/>
        <v>0</v>
      </c>
      <c r="R156" s="71"/>
      <c r="S156" s="8">
        <f t="shared" si="19"/>
        <v>0</v>
      </c>
      <c r="T156" s="8">
        <f t="shared" si="20"/>
        <v>2000</v>
      </c>
    </row>
    <row r="157" spans="3:20" ht="12.75">
      <c r="C157" t="s">
        <v>63</v>
      </c>
      <c r="D157" s="157" t="s">
        <v>25</v>
      </c>
      <c r="E157" s="44" t="s">
        <v>54</v>
      </c>
      <c r="F157" s="386" t="s">
        <v>289</v>
      </c>
      <c r="G157" s="394">
        <v>2500</v>
      </c>
      <c r="H157" s="11"/>
      <c r="I157" s="11"/>
      <c r="K157" s="145"/>
      <c r="L157" s="41"/>
      <c r="M157" s="32">
        <f t="shared" si="14"/>
        <v>2500</v>
      </c>
      <c r="N157" s="38">
        <f t="shared" si="15"/>
        <v>0</v>
      </c>
      <c r="O157" s="32">
        <f t="shared" si="16"/>
        <v>0</v>
      </c>
      <c r="P157" s="38">
        <f t="shared" si="17"/>
        <v>0</v>
      </c>
      <c r="Q157" s="32">
        <f t="shared" si="18"/>
        <v>0</v>
      </c>
      <c r="R157" s="71"/>
      <c r="S157" s="8">
        <f t="shared" si="19"/>
        <v>0</v>
      </c>
      <c r="T157" s="8">
        <f t="shared" si="20"/>
        <v>2500</v>
      </c>
    </row>
    <row r="158" spans="1:20" ht="12.75">
      <c r="A158" s="171"/>
      <c r="B158" s="171"/>
      <c r="C158" s="171" t="s">
        <v>63</v>
      </c>
      <c r="D158" s="195" t="s">
        <v>28</v>
      </c>
      <c r="E158" s="172" t="s">
        <v>54</v>
      </c>
      <c r="F158" s="392" t="s">
        <v>290</v>
      </c>
      <c r="G158" s="395">
        <v>1000</v>
      </c>
      <c r="H158" s="275"/>
      <c r="I158" s="275"/>
      <c r="J158" s="171"/>
      <c r="K158" s="196"/>
      <c r="L158" s="41"/>
      <c r="M158" s="32">
        <f t="shared" si="14"/>
        <v>0</v>
      </c>
      <c r="N158" s="38">
        <f t="shared" si="15"/>
        <v>0</v>
      </c>
      <c r="O158" s="32">
        <f t="shared" si="16"/>
        <v>0</v>
      </c>
      <c r="P158" s="38">
        <f t="shared" si="17"/>
        <v>1000</v>
      </c>
      <c r="Q158" s="32">
        <f t="shared" si="18"/>
        <v>0</v>
      </c>
      <c r="R158" s="71"/>
      <c r="S158" s="8">
        <f t="shared" si="19"/>
        <v>0</v>
      </c>
      <c r="T158" s="8">
        <f t="shared" si="20"/>
        <v>1000</v>
      </c>
    </row>
    <row r="159" spans="1:20" ht="25.5">
      <c r="A159" s="171"/>
      <c r="B159" s="171"/>
      <c r="C159" s="171" t="s">
        <v>63</v>
      </c>
      <c r="D159" s="195" t="s">
        <v>28</v>
      </c>
      <c r="E159" s="172" t="s">
        <v>54</v>
      </c>
      <c r="F159" s="392" t="s">
        <v>291</v>
      </c>
      <c r="G159" s="395">
        <v>1000</v>
      </c>
      <c r="H159" s="275"/>
      <c r="I159" s="275"/>
      <c r="J159" s="171"/>
      <c r="K159" s="196"/>
      <c r="L159" s="41"/>
      <c r="M159" s="32">
        <f t="shared" si="14"/>
        <v>0</v>
      </c>
      <c r="N159" s="38">
        <f t="shared" si="15"/>
        <v>0</v>
      </c>
      <c r="O159" s="32">
        <f t="shared" si="16"/>
        <v>0</v>
      </c>
      <c r="P159" s="38">
        <f t="shared" si="17"/>
        <v>1000</v>
      </c>
      <c r="Q159" s="32">
        <f t="shared" si="18"/>
        <v>0</v>
      </c>
      <c r="R159" s="71"/>
      <c r="S159" s="8">
        <f t="shared" si="19"/>
        <v>0</v>
      </c>
      <c r="T159" s="8">
        <f t="shared" si="20"/>
        <v>1000</v>
      </c>
    </row>
    <row r="160" spans="1:20" ht="25.5">
      <c r="A160" s="171"/>
      <c r="B160" s="171"/>
      <c r="C160" s="171" t="s">
        <v>63</v>
      </c>
      <c r="D160" s="195" t="s">
        <v>28</v>
      </c>
      <c r="E160" s="172" t="s">
        <v>54</v>
      </c>
      <c r="F160" s="392" t="s">
        <v>292</v>
      </c>
      <c r="G160" s="395">
        <v>1000</v>
      </c>
      <c r="H160" s="275"/>
      <c r="I160" s="275"/>
      <c r="J160" s="171"/>
      <c r="K160" s="196"/>
      <c r="L160" s="41"/>
      <c r="M160" s="32">
        <f t="shared" si="14"/>
        <v>0</v>
      </c>
      <c r="N160" s="38">
        <f t="shared" si="15"/>
        <v>0</v>
      </c>
      <c r="O160" s="32">
        <f t="shared" si="16"/>
        <v>0</v>
      </c>
      <c r="P160" s="38">
        <f t="shared" si="17"/>
        <v>1000</v>
      </c>
      <c r="Q160" s="32">
        <f t="shared" si="18"/>
        <v>0</v>
      </c>
      <c r="R160" s="71"/>
      <c r="S160" s="8">
        <f t="shared" si="19"/>
        <v>0</v>
      </c>
      <c r="T160" s="8">
        <f t="shared" si="20"/>
        <v>1000</v>
      </c>
    </row>
    <row r="161" spans="1:20" ht="38.25">
      <c r="A161" s="171"/>
      <c r="B161" s="171"/>
      <c r="C161" s="171" t="s">
        <v>63</v>
      </c>
      <c r="D161" s="195" t="s">
        <v>28</v>
      </c>
      <c r="E161" s="172" t="s">
        <v>54</v>
      </c>
      <c r="F161" s="392" t="s">
        <v>294</v>
      </c>
      <c r="G161" s="395">
        <v>2000</v>
      </c>
      <c r="H161" s="275"/>
      <c r="I161" s="275"/>
      <c r="J161" s="171"/>
      <c r="K161" s="196"/>
      <c r="L161" s="41"/>
      <c r="M161" s="32">
        <f t="shared" si="14"/>
        <v>0</v>
      </c>
      <c r="N161" s="38">
        <f t="shared" si="15"/>
        <v>0</v>
      </c>
      <c r="O161" s="32">
        <f t="shared" si="16"/>
        <v>0</v>
      </c>
      <c r="P161" s="38">
        <f t="shared" si="17"/>
        <v>2000</v>
      </c>
      <c r="Q161" s="32">
        <f t="shared" si="18"/>
        <v>0</v>
      </c>
      <c r="R161" s="71"/>
      <c r="S161" s="8">
        <f t="shared" si="19"/>
        <v>0</v>
      </c>
      <c r="T161" s="8">
        <f t="shared" si="20"/>
        <v>2000</v>
      </c>
    </row>
    <row r="162" spans="1:20" ht="12.75">
      <c r="A162" s="171"/>
      <c r="B162" s="171"/>
      <c r="C162" s="171"/>
      <c r="D162" s="195"/>
      <c r="E162" s="172"/>
      <c r="F162" s="392"/>
      <c r="G162" s="395"/>
      <c r="H162" s="275"/>
      <c r="I162" s="275"/>
      <c r="J162" s="171"/>
      <c r="K162" s="196"/>
      <c r="L162" s="41"/>
      <c r="M162" s="32">
        <f t="shared" si="14"/>
        <v>0</v>
      </c>
      <c r="N162" s="38">
        <f t="shared" si="15"/>
        <v>0</v>
      </c>
      <c r="O162" s="32">
        <f t="shared" si="16"/>
        <v>0</v>
      </c>
      <c r="P162" s="38">
        <f t="shared" si="17"/>
        <v>0</v>
      </c>
      <c r="Q162" s="32">
        <f t="shared" si="18"/>
        <v>0</v>
      </c>
      <c r="R162" s="71"/>
      <c r="S162" s="8">
        <f t="shared" si="19"/>
        <v>0</v>
      </c>
      <c r="T162" s="8">
        <f t="shared" si="20"/>
        <v>0</v>
      </c>
    </row>
    <row r="163" spans="3:20" s="35" customFormat="1" ht="25.5">
      <c r="C163" s="35" t="s">
        <v>63</v>
      </c>
      <c r="D163" s="208" t="s">
        <v>25</v>
      </c>
      <c r="E163" s="209" t="s">
        <v>54</v>
      </c>
      <c r="F163" s="393" t="s">
        <v>500</v>
      </c>
      <c r="G163" s="160">
        <v>2500</v>
      </c>
      <c r="H163" s="140"/>
      <c r="I163" s="140"/>
      <c r="J163" s="138"/>
      <c r="K163" s="238"/>
      <c r="L163" s="41"/>
      <c r="M163" s="32">
        <f t="shared" si="14"/>
        <v>2500</v>
      </c>
      <c r="N163" s="38">
        <f t="shared" si="15"/>
        <v>0</v>
      </c>
      <c r="O163" s="32">
        <f t="shared" si="16"/>
        <v>0</v>
      </c>
      <c r="P163" s="38">
        <f t="shared" si="17"/>
        <v>0</v>
      </c>
      <c r="Q163" s="32">
        <f t="shared" si="18"/>
        <v>0</v>
      </c>
      <c r="R163" s="71"/>
      <c r="S163" s="8">
        <f t="shared" si="19"/>
        <v>0</v>
      </c>
      <c r="T163" s="8">
        <f t="shared" si="20"/>
        <v>2500</v>
      </c>
    </row>
    <row r="164" spans="3:20" ht="25.5">
      <c r="C164" t="s">
        <v>63</v>
      </c>
      <c r="D164" s="157" t="s">
        <v>25</v>
      </c>
      <c r="E164" s="44" t="s">
        <v>54</v>
      </c>
      <c r="F164" s="386" t="s">
        <v>293</v>
      </c>
      <c r="G164" s="397">
        <v>1200</v>
      </c>
      <c r="H164" s="11"/>
      <c r="I164" s="11"/>
      <c r="K164" s="145"/>
      <c r="L164" s="41"/>
      <c r="M164" s="32">
        <f t="shared" si="14"/>
        <v>1200</v>
      </c>
      <c r="N164" s="38">
        <f t="shared" si="15"/>
        <v>0</v>
      </c>
      <c r="O164" s="32">
        <f t="shared" si="16"/>
        <v>0</v>
      </c>
      <c r="P164" s="38">
        <f t="shared" si="17"/>
        <v>0</v>
      </c>
      <c r="Q164" s="32">
        <f t="shared" si="18"/>
        <v>0</v>
      </c>
      <c r="R164" s="71"/>
      <c r="S164" s="8">
        <f t="shared" si="19"/>
        <v>0</v>
      </c>
      <c r="T164" s="8">
        <f t="shared" si="20"/>
        <v>1200</v>
      </c>
    </row>
    <row r="165" spans="3:20" s="201" customFormat="1" ht="12.75">
      <c r="C165" s="201" t="s">
        <v>63</v>
      </c>
      <c r="D165" s="202" t="s">
        <v>28</v>
      </c>
      <c r="E165" s="201" t="s">
        <v>54</v>
      </c>
      <c r="F165" s="396" t="s">
        <v>508</v>
      </c>
      <c r="G165" s="160">
        <v>800</v>
      </c>
      <c r="H165" s="399">
        <v>1600</v>
      </c>
      <c r="I165" s="399"/>
      <c r="L165" s="41"/>
      <c r="M165" s="32">
        <f t="shared" si="14"/>
        <v>0</v>
      </c>
      <c r="N165" s="38">
        <f t="shared" si="15"/>
        <v>0</v>
      </c>
      <c r="O165" s="32">
        <f t="shared" si="16"/>
        <v>0</v>
      </c>
      <c r="P165" s="38">
        <f t="shared" si="17"/>
        <v>800</v>
      </c>
      <c r="Q165" s="32">
        <f t="shared" si="18"/>
        <v>0</v>
      </c>
      <c r="R165" s="71"/>
      <c r="S165" s="8">
        <f t="shared" si="19"/>
        <v>0</v>
      </c>
      <c r="T165" s="8">
        <f t="shared" si="20"/>
        <v>800</v>
      </c>
    </row>
    <row r="166" spans="3:20" s="201" customFormat="1" ht="12.75">
      <c r="C166" s="201" t="s">
        <v>63</v>
      </c>
      <c r="D166" s="202" t="s">
        <v>28</v>
      </c>
      <c r="E166" s="201" t="s">
        <v>54</v>
      </c>
      <c r="F166" s="396" t="s">
        <v>509</v>
      </c>
      <c r="G166" s="396">
        <v>2000</v>
      </c>
      <c r="H166" s="399"/>
      <c r="I166" s="399"/>
      <c r="L166" s="41"/>
      <c r="M166" s="32">
        <f t="shared" si="14"/>
        <v>0</v>
      </c>
      <c r="N166" s="38">
        <f t="shared" si="15"/>
        <v>0</v>
      </c>
      <c r="O166" s="32">
        <f t="shared" si="16"/>
        <v>0</v>
      </c>
      <c r="P166" s="38">
        <f t="shared" si="17"/>
        <v>2000</v>
      </c>
      <c r="Q166" s="32">
        <f t="shared" si="18"/>
        <v>0</v>
      </c>
      <c r="R166" s="71"/>
      <c r="S166" s="8">
        <f t="shared" si="19"/>
        <v>0</v>
      </c>
      <c r="T166" s="8">
        <f t="shared" si="20"/>
        <v>2000</v>
      </c>
    </row>
    <row r="167" spans="1:20" ht="12.75">
      <c r="A167" s="201"/>
      <c r="B167" s="201"/>
      <c r="C167" s="201" t="s">
        <v>63</v>
      </c>
      <c r="D167" s="202" t="s">
        <v>28</v>
      </c>
      <c r="E167" s="203" t="s">
        <v>54</v>
      </c>
      <c r="F167" s="398" t="s">
        <v>295</v>
      </c>
      <c r="G167" s="396">
        <v>3675</v>
      </c>
      <c r="H167" s="399"/>
      <c r="I167" s="399"/>
      <c r="J167" s="201"/>
      <c r="K167" s="204"/>
      <c r="L167" s="41"/>
      <c r="M167" s="32">
        <f t="shared" si="14"/>
        <v>0</v>
      </c>
      <c r="N167" s="38">
        <f t="shared" si="15"/>
        <v>0</v>
      </c>
      <c r="O167" s="32">
        <f t="shared" si="16"/>
        <v>0</v>
      </c>
      <c r="P167" s="38">
        <f t="shared" si="17"/>
        <v>3675</v>
      </c>
      <c r="Q167" s="32">
        <f t="shared" si="18"/>
        <v>0</v>
      </c>
      <c r="R167" s="71"/>
      <c r="S167" s="8">
        <f t="shared" si="19"/>
        <v>0</v>
      </c>
      <c r="T167" s="8">
        <f t="shared" si="20"/>
        <v>3675</v>
      </c>
    </row>
    <row r="168" spans="7:20" ht="12.75">
      <c r="G168" s="12"/>
      <c r="H168" s="12"/>
      <c r="I168" s="12"/>
      <c r="J168" s="10"/>
      <c r="K168" s="19"/>
      <c r="L168" s="41"/>
      <c r="M168" s="32">
        <f t="shared" si="14"/>
        <v>0</v>
      </c>
      <c r="N168" s="38">
        <f t="shared" si="15"/>
        <v>0</v>
      </c>
      <c r="O168" s="32">
        <f t="shared" si="16"/>
        <v>0</v>
      </c>
      <c r="P168" s="38">
        <f t="shared" si="17"/>
        <v>0</v>
      </c>
      <c r="Q168" s="32">
        <f t="shared" si="18"/>
        <v>0</v>
      </c>
      <c r="R168" s="71"/>
      <c r="S168" s="8">
        <f t="shared" si="19"/>
        <v>0</v>
      </c>
      <c r="T168" s="8">
        <f t="shared" si="20"/>
        <v>0</v>
      </c>
    </row>
    <row r="169" spans="7:20" ht="12.75">
      <c r="G169" s="12"/>
      <c r="H169" s="19"/>
      <c r="I169" s="12"/>
      <c r="J169" s="10"/>
      <c r="K169" s="19"/>
      <c r="L169" s="41"/>
      <c r="M169" s="32">
        <f t="shared" si="14"/>
        <v>0</v>
      </c>
      <c r="N169" s="38">
        <f t="shared" si="15"/>
        <v>0</v>
      </c>
      <c r="O169" s="32">
        <f t="shared" si="16"/>
        <v>0</v>
      </c>
      <c r="P169" s="38">
        <f t="shared" si="17"/>
        <v>0</v>
      </c>
      <c r="Q169" s="32">
        <f t="shared" si="18"/>
        <v>0</v>
      </c>
      <c r="R169" s="71"/>
      <c r="S169" s="8">
        <f t="shared" si="19"/>
        <v>0</v>
      </c>
      <c r="T169" s="8">
        <f t="shared" si="20"/>
        <v>0</v>
      </c>
    </row>
    <row r="170" spans="7:20" ht="12.75">
      <c r="G170" s="12"/>
      <c r="H170" s="19"/>
      <c r="I170" s="12"/>
      <c r="J170" s="10"/>
      <c r="K170" s="19"/>
      <c r="L170" s="41"/>
      <c r="M170" s="32">
        <f t="shared" si="14"/>
        <v>0</v>
      </c>
      <c r="N170" s="38">
        <f t="shared" si="15"/>
        <v>0</v>
      </c>
      <c r="O170" s="32">
        <f t="shared" si="16"/>
        <v>0</v>
      </c>
      <c r="P170" s="38">
        <f t="shared" si="17"/>
        <v>0</v>
      </c>
      <c r="Q170" s="32">
        <f t="shared" si="18"/>
        <v>0</v>
      </c>
      <c r="R170" s="71"/>
      <c r="S170" s="8">
        <f t="shared" si="19"/>
        <v>0</v>
      </c>
      <c r="T170" s="8">
        <f t="shared" si="20"/>
        <v>0</v>
      </c>
    </row>
    <row r="171" spans="7:20" ht="12.75">
      <c r="G171" s="12"/>
      <c r="H171" s="19"/>
      <c r="I171" s="12"/>
      <c r="J171" s="10"/>
      <c r="K171" s="19"/>
      <c r="L171" s="41"/>
      <c r="M171" s="32">
        <f t="shared" si="14"/>
        <v>0</v>
      </c>
      <c r="N171" s="38">
        <f t="shared" si="15"/>
        <v>0</v>
      </c>
      <c r="O171" s="32">
        <f t="shared" si="16"/>
        <v>0</v>
      </c>
      <c r="P171" s="38">
        <f t="shared" si="17"/>
        <v>0</v>
      </c>
      <c r="Q171" s="32">
        <f t="shared" si="18"/>
        <v>0</v>
      </c>
      <c r="R171" s="71"/>
      <c r="S171" s="8">
        <f t="shared" si="19"/>
        <v>0</v>
      </c>
      <c r="T171" s="8">
        <f t="shared" si="20"/>
        <v>0</v>
      </c>
    </row>
    <row r="172" spans="7:20" ht="12.75">
      <c r="G172" s="12"/>
      <c r="H172" s="19"/>
      <c r="I172" s="12"/>
      <c r="J172" s="10"/>
      <c r="K172" s="19"/>
      <c r="L172" s="41"/>
      <c r="M172" s="32">
        <f t="shared" si="14"/>
        <v>0</v>
      </c>
      <c r="N172" s="38">
        <f t="shared" si="15"/>
        <v>0</v>
      </c>
      <c r="O172" s="32">
        <f t="shared" si="16"/>
        <v>0</v>
      </c>
      <c r="P172" s="38">
        <f t="shared" si="17"/>
        <v>0</v>
      </c>
      <c r="Q172" s="32">
        <f t="shared" si="18"/>
        <v>0</v>
      </c>
      <c r="R172" s="71"/>
      <c r="S172" s="8">
        <f t="shared" si="19"/>
        <v>0</v>
      </c>
      <c r="T172" s="8">
        <f t="shared" si="20"/>
        <v>0</v>
      </c>
    </row>
    <row r="173" spans="7:20" ht="12.75">
      <c r="G173" s="12"/>
      <c r="H173" s="19"/>
      <c r="I173" s="12"/>
      <c r="J173" s="10"/>
      <c r="K173" s="19"/>
      <c r="L173" s="41"/>
      <c r="M173" s="32">
        <f t="shared" si="14"/>
        <v>0</v>
      </c>
      <c r="N173" s="38">
        <f t="shared" si="15"/>
        <v>0</v>
      </c>
      <c r="O173" s="32">
        <f t="shared" si="16"/>
        <v>0</v>
      </c>
      <c r="P173" s="38">
        <f t="shared" si="17"/>
        <v>0</v>
      </c>
      <c r="Q173" s="32">
        <f t="shared" si="18"/>
        <v>0</v>
      </c>
      <c r="R173" s="71"/>
      <c r="S173" s="8">
        <f t="shared" si="19"/>
        <v>0</v>
      </c>
      <c r="T173" s="8">
        <f t="shared" si="20"/>
        <v>0</v>
      </c>
    </row>
    <row r="174" spans="7:20" ht="12.75">
      <c r="G174" s="12"/>
      <c r="H174" s="19"/>
      <c r="I174" s="12"/>
      <c r="J174" s="10"/>
      <c r="K174" s="19"/>
      <c r="L174" s="41"/>
      <c r="M174" s="32">
        <f t="shared" si="14"/>
        <v>0</v>
      </c>
      <c r="N174" s="38">
        <f t="shared" si="15"/>
        <v>0</v>
      </c>
      <c r="O174" s="32">
        <f t="shared" si="16"/>
        <v>0</v>
      </c>
      <c r="P174" s="38">
        <f t="shared" si="17"/>
        <v>0</v>
      </c>
      <c r="Q174" s="32">
        <f t="shared" si="18"/>
        <v>0</v>
      </c>
      <c r="R174" s="71"/>
      <c r="S174" s="8">
        <f t="shared" si="19"/>
        <v>0</v>
      </c>
      <c r="T174" s="8">
        <f t="shared" si="20"/>
        <v>0</v>
      </c>
    </row>
    <row r="175" spans="7:20" ht="12.75">
      <c r="G175" s="12"/>
      <c r="H175" s="19"/>
      <c r="I175" s="12"/>
      <c r="J175" s="10"/>
      <c r="K175" s="19"/>
      <c r="L175" s="41"/>
      <c r="M175" s="32">
        <f t="shared" si="14"/>
        <v>0</v>
      </c>
      <c r="N175" s="38">
        <f t="shared" si="15"/>
        <v>0</v>
      </c>
      <c r="O175" s="32">
        <f t="shared" si="16"/>
        <v>0</v>
      </c>
      <c r="P175" s="38">
        <f t="shared" si="17"/>
        <v>0</v>
      </c>
      <c r="Q175" s="32">
        <f t="shared" si="18"/>
        <v>0</v>
      </c>
      <c r="R175" s="71"/>
      <c r="S175" s="8">
        <f t="shared" si="19"/>
        <v>0</v>
      </c>
      <c r="T175" s="8">
        <f t="shared" si="20"/>
        <v>0</v>
      </c>
    </row>
    <row r="176" spans="7:20" ht="12.75">
      <c r="G176" s="12"/>
      <c r="H176" s="19"/>
      <c r="I176" s="12"/>
      <c r="J176" s="10"/>
      <c r="K176" s="19"/>
      <c r="L176" s="41"/>
      <c r="M176" s="32">
        <f t="shared" si="14"/>
        <v>0</v>
      </c>
      <c r="N176" s="38">
        <f t="shared" si="15"/>
        <v>0</v>
      </c>
      <c r="O176" s="32">
        <f t="shared" si="16"/>
        <v>0</v>
      </c>
      <c r="P176" s="38">
        <f t="shared" si="17"/>
        <v>0</v>
      </c>
      <c r="Q176" s="32">
        <f t="shared" si="18"/>
        <v>0</v>
      </c>
      <c r="R176" s="71"/>
      <c r="S176" s="8">
        <f t="shared" si="19"/>
        <v>0</v>
      </c>
      <c r="T176" s="8">
        <f t="shared" si="20"/>
        <v>0</v>
      </c>
    </row>
    <row r="177" spans="7:20" ht="12.75">
      <c r="G177" s="12"/>
      <c r="H177" s="19"/>
      <c r="I177" s="12"/>
      <c r="J177" s="10"/>
      <c r="K177" s="19"/>
      <c r="L177" s="41"/>
      <c r="M177" s="32">
        <f t="shared" si="14"/>
        <v>0</v>
      </c>
      <c r="N177" s="38">
        <f t="shared" si="15"/>
        <v>0</v>
      </c>
      <c r="O177" s="32">
        <f t="shared" si="16"/>
        <v>0</v>
      </c>
      <c r="P177" s="38">
        <f t="shared" si="17"/>
        <v>0</v>
      </c>
      <c r="Q177" s="32">
        <f t="shared" si="18"/>
        <v>0</v>
      </c>
      <c r="R177" s="71"/>
      <c r="S177" s="8">
        <f t="shared" si="19"/>
        <v>0</v>
      </c>
      <c r="T177" s="8">
        <f t="shared" si="20"/>
        <v>0</v>
      </c>
    </row>
    <row r="178" spans="7:20" ht="12.75">
      <c r="G178" s="12"/>
      <c r="H178" s="19"/>
      <c r="I178" s="12"/>
      <c r="J178" s="10"/>
      <c r="K178" s="19"/>
      <c r="L178" s="41"/>
      <c r="M178" s="32">
        <f t="shared" si="14"/>
        <v>0</v>
      </c>
      <c r="N178" s="38">
        <f t="shared" si="15"/>
        <v>0</v>
      </c>
      <c r="O178" s="32">
        <f t="shared" si="16"/>
        <v>0</v>
      </c>
      <c r="P178" s="38">
        <f t="shared" si="17"/>
        <v>0</v>
      </c>
      <c r="Q178" s="32">
        <f t="shared" si="18"/>
        <v>0</v>
      </c>
      <c r="R178" s="71"/>
      <c r="S178" s="8">
        <f t="shared" si="19"/>
        <v>0</v>
      </c>
      <c r="T178" s="8">
        <f t="shared" si="20"/>
        <v>0</v>
      </c>
    </row>
    <row r="179" spans="7:20" ht="12.75">
      <c r="G179" s="12"/>
      <c r="H179" s="19"/>
      <c r="I179" s="12"/>
      <c r="J179" s="10"/>
      <c r="K179" s="19"/>
      <c r="L179" s="41"/>
      <c r="M179" s="32">
        <f t="shared" si="14"/>
        <v>0</v>
      </c>
      <c r="N179" s="38">
        <f t="shared" si="15"/>
        <v>0</v>
      </c>
      <c r="O179" s="32">
        <f t="shared" si="16"/>
        <v>0</v>
      </c>
      <c r="P179" s="38">
        <f t="shared" si="17"/>
        <v>0</v>
      </c>
      <c r="Q179" s="32">
        <f t="shared" si="18"/>
        <v>0</v>
      </c>
      <c r="R179" s="71"/>
      <c r="S179" s="8">
        <f t="shared" si="19"/>
        <v>0</v>
      </c>
      <c r="T179" s="8">
        <f t="shared" si="20"/>
        <v>0</v>
      </c>
    </row>
    <row r="180" spans="7:20" ht="12.75">
      <c r="G180" s="12"/>
      <c r="H180" s="19"/>
      <c r="I180" s="12"/>
      <c r="J180" s="10"/>
      <c r="K180" s="19"/>
      <c r="L180" s="41"/>
      <c r="M180" s="32">
        <f t="shared" si="14"/>
        <v>0</v>
      </c>
      <c r="N180" s="38">
        <f t="shared" si="15"/>
        <v>0</v>
      </c>
      <c r="O180" s="32">
        <f t="shared" si="16"/>
        <v>0</v>
      </c>
      <c r="P180" s="38">
        <f t="shared" si="17"/>
        <v>0</v>
      </c>
      <c r="Q180" s="32">
        <f t="shared" si="18"/>
        <v>0</v>
      </c>
      <c r="R180" s="71"/>
      <c r="S180" s="8">
        <f t="shared" si="19"/>
        <v>0</v>
      </c>
      <c r="T180" s="8">
        <f t="shared" si="20"/>
        <v>0</v>
      </c>
    </row>
    <row r="181" spans="7:20" ht="12.75">
      <c r="G181" s="12"/>
      <c r="H181" s="19"/>
      <c r="I181" s="12"/>
      <c r="J181" s="10"/>
      <c r="K181" s="19"/>
      <c r="L181" s="41"/>
      <c r="M181" s="32">
        <f t="shared" si="14"/>
        <v>0</v>
      </c>
      <c r="N181" s="38">
        <f t="shared" si="15"/>
        <v>0</v>
      </c>
      <c r="O181" s="32">
        <f t="shared" si="16"/>
        <v>0</v>
      </c>
      <c r="P181" s="38">
        <f t="shared" si="17"/>
        <v>0</v>
      </c>
      <c r="Q181" s="32">
        <f t="shared" si="18"/>
        <v>0</v>
      </c>
      <c r="R181" s="71"/>
      <c r="S181" s="8">
        <f t="shared" si="19"/>
        <v>0</v>
      </c>
      <c r="T181" s="8">
        <f t="shared" si="20"/>
        <v>0</v>
      </c>
    </row>
    <row r="182" spans="3:20" ht="13.5" thickBot="1">
      <c r="C182" s="14" t="s">
        <v>66</v>
      </c>
      <c r="G182" s="24"/>
      <c r="H182" s="25"/>
      <c r="I182" s="24"/>
      <c r="J182" s="26"/>
      <c r="K182" s="19"/>
      <c r="L182" s="41"/>
      <c r="M182" s="32">
        <f t="shared" si="14"/>
        <v>0</v>
      </c>
      <c r="N182" s="38">
        <f t="shared" si="15"/>
        <v>0</v>
      </c>
      <c r="O182" s="32">
        <f t="shared" si="16"/>
        <v>0</v>
      </c>
      <c r="P182" s="38">
        <f t="shared" si="17"/>
        <v>0</v>
      </c>
      <c r="Q182" s="32">
        <f t="shared" si="18"/>
        <v>0</v>
      </c>
      <c r="R182" s="71"/>
      <c r="S182" s="8">
        <f t="shared" si="19"/>
        <v>0</v>
      </c>
      <c r="T182" s="8">
        <f t="shared" si="20"/>
        <v>0</v>
      </c>
    </row>
    <row r="183" spans="5:20" ht="13.5" thickTop="1">
      <c r="E183" s="133" t="s">
        <v>15</v>
      </c>
      <c r="F183" s="18" t="s">
        <v>49</v>
      </c>
      <c r="G183" s="12">
        <f>SUM(G149:G182)</f>
        <v>62360.7</v>
      </c>
      <c r="H183" s="10">
        <f>SUM(H149:H182)</f>
        <v>6600</v>
      </c>
      <c r="I183" s="12">
        <f>SUM(I149:I182)</f>
        <v>0</v>
      </c>
      <c r="J183" s="12">
        <f>SUM(J149:J182)</f>
        <v>0</v>
      </c>
      <c r="K183" s="19"/>
      <c r="L183" s="41"/>
      <c r="M183" s="32">
        <f t="shared" si="14"/>
        <v>0</v>
      </c>
      <c r="N183" s="38">
        <f t="shared" si="15"/>
        <v>0</v>
      </c>
      <c r="O183" s="32">
        <f t="shared" si="16"/>
        <v>0</v>
      </c>
      <c r="P183" s="38">
        <f t="shared" si="17"/>
        <v>0</v>
      </c>
      <c r="Q183" s="32">
        <f t="shared" si="18"/>
        <v>0</v>
      </c>
      <c r="R183" s="71"/>
      <c r="S183" s="8">
        <f t="shared" si="19"/>
        <v>0</v>
      </c>
      <c r="T183" s="8">
        <f t="shared" si="20"/>
        <v>0</v>
      </c>
    </row>
    <row r="184" spans="7:20" ht="12.75">
      <c r="G184" s="12"/>
      <c r="H184" s="19"/>
      <c r="I184" s="12"/>
      <c r="J184" s="10"/>
      <c r="K184" s="19"/>
      <c r="L184" s="41"/>
      <c r="M184" s="32">
        <f t="shared" si="14"/>
        <v>0</v>
      </c>
      <c r="N184" s="38">
        <f t="shared" si="15"/>
        <v>0</v>
      </c>
      <c r="O184" s="32">
        <f t="shared" si="16"/>
        <v>0</v>
      </c>
      <c r="P184" s="38">
        <f t="shared" si="17"/>
        <v>0</v>
      </c>
      <c r="Q184" s="32">
        <f t="shared" si="18"/>
        <v>0</v>
      </c>
      <c r="R184" s="71"/>
      <c r="S184" s="8">
        <f t="shared" si="19"/>
        <v>0</v>
      </c>
      <c r="T184" s="8">
        <f t="shared" si="20"/>
        <v>0</v>
      </c>
    </row>
    <row r="185" spans="7:20" ht="12.75">
      <c r="G185" s="11"/>
      <c r="H185" s="21"/>
      <c r="I185" s="11"/>
      <c r="J185" s="2"/>
      <c r="K185" s="21"/>
      <c r="L185" s="42"/>
      <c r="M185" s="32">
        <f t="shared" si="14"/>
        <v>0</v>
      </c>
      <c r="N185" s="38">
        <f t="shared" si="15"/>
        <v>0</v>
      </c>
      <c r="O185" s="32">
        <f t="shared" si="16"/>
        <v>0</v>
      </c>
      <c r="P185" s="38">
        <f t="shared" si="17"/>
        <v>0</v>
      </c>
      <c r="Q185" s="32">
        <f t="shared" si="18"/>
        <v>0</v>
      </c>
      <c r="R185" s="71"/>
      <c r="S185" s="8">
        <f t="shared" si="19"/>
        <v>0</v>
      </c>
      <c r="T185" s="8">
        <f t="shared" si="20"/>
        <v>0</v>
      </c>
    </row>
    <row r="186" spans="1:20" ht="12.75">
      <c r="A186" s="7" t="s">
        <v>128</v>
      </c>
      <c r="F186" s="7"/>
      <c r="G186" s="12"/>
      <c r="H186" s="19"/>
      <c r="I186" s="12"/>
      <c r="J186" s="10"/>
      <c r="K186" s="19"/>
      <c r="L186" s="41"/>
      <c r="M186" s="32">
        <f t="shared" si="14"/>
        <v>0</v>
      </c>
      <c r="N186" s="38">
        <f t="shared" si="15"/>
        <v>0</v>
      </c>
      <c r="O186" s="32">
        <f t="shared" si="16"/>
        <v>0</v>
      </c>
      <c r="P186" s="38">
        <f t="shared" si="17"/>
        <v>0</v>
      </c>
      <c r="Q186" s="32">
        <f t="shared" si="18"/>
        <v>0</v>
      </c>
      <c r="R186" s="71"/>
      <c r="S186" s="8">
        <f t="shared" si="19"/>
        <v>0</v>
      </c>
      <c r="T186" s="8">
        <f t="shared" si="20"/>
        <v>0</v>
      </c>
    </row>
    <row r="187" spans="7:20" ht="12.75">
      <c r="G187" s="12"/>
      <c r="H187" s="19"/>
      <c r="I187" s="12"/>
      <c r="J187" s="10"/>
      <c r="K187" s="19"/>
      <c r="L187" s="41"/>
      <c r="M187" s="32">
        <f t="shared" si="14"/>
        <v>0</v>
      </c>
      <c r="N187" s="38">
        <f t="shared" si="15"/>
        <v>0</v>
      </c>
      <c r="O187" s="32">
        <f t="shared" si="16"/>
        <v>0</v>
      </c>
      <c r="P187" s="38">
        <f t="shared" si="17"/>
        <v>0</v>
      </c>
      <c r="Q187" s="32">
        <f t="shared" si="18"/>
        <v>0</v>
      </c>
      <c r="R187" s="71"/>
      <c r="S187" s="8">
        <f t="shared" si="19"/>
        <v>0</v>
      </c>
      <c r="T187" s="8">
        <f t="shared" si="20"/>
        <v>0</v>
      </c>
    </row>
    <row r="188" spans="7:20" ht="12.75">
      <c r="G188" s="12"/>
      <c r="H188" s="19"/>
      <c r="I188" s="12"/>
      <c r="J188" s="10"/>
      <c r="K188" s="19"/>
      <c r="L188" s="41"/>
      <c r="M188" s="32">
        <f t="shared" si="14"/>
        <v>0</v>
      </c>
      <c r="N188" s="38">
        <f t="shared" si="15"/>
        <v>0</v>
      </c>
      <c r="O188" s="32">
        <f t="shared" si="16"/>
        <v>0</v>
      </c>
      <c r="P188" s="38">
        <f t="shared" si="17"/>
        <v>0</v>
      </c>
      <c r="Q188" s="32">
        <f t="shared" si="18"/>
        <v>0</v>
      </c>
      <c r="R188" s="71"/>
      <c r="S188" s="8">
        <f t="shared" si="19"/>
        <v>0</v>
      </c>
      <c r="T188" s="8">
        <f t="shared" si="20"/>
        <v>0</v>
      </c>
    </row>
    <row r="189" spans="7:20" ht="12.75">
      <c r="G189" s="12"/>
      <c r="H189" s="19"/>
      <c r="I189" s="12"/>
      <c r="J189" s="10"/>
      <c r="K189" s="19"/>
      <c r="L189" s="41"/>
      <c r="M189" s="32">
        <f t="shared" si="14"/>
        <v>0</v>
      </c>
      <c r="N189" s="38">
        <f t="shared" si="15"/>
        <v>0</v>
      </c>
      <c r="O189" s="32">
        <f t="shared" si="16"/>
        <v>0</v>
      </c>
      <c r="P189" s="38">
        <f t="shared" si="17"/>
        <v>0</v>
      </c>
      <c r="Q189" s="32">
        <f t="shared" si="18"/>
        <v>0</v>
      </c>
      <c r="R189" s="71"/>
      <c r="S189" s="8">
        <f t="shared" si="19"/>
        <v>0</v>
      </c>
      <c r="T189" s="8">
        <f t="shared" si="20"/>
        <v>0</v>
      </c>
    </row>
    <row r="190" spans="7:20" ht="12.75">
      <c r="G190" s="12"/>
      <c r="H190" s="19"/>
      <c r="I190" s="12"/>
      <c r="J190" s="10"/>
      <c r="K190" s="19"/>
      <c r="L190" s="41"/>
      <c r="M190" s="32">
        <f t="shared" si="14"/>
        <v>0</v>
      </c>
      <c r="N190" s="38">
        <f t="shared" si="15"/>
        <v>0</v>
      </c>
      <c r="O190" s="32">
        <f t="shared" si="16"/>
        <v>0</v>
      </c>
      <c r="P190" s="38">
        <f t="shared" si="17"/>
        <v>0</v>
      </c>
      <c r="Q190" s="32">
        <f t="shared" si="18"/>
        <v>0</v>
      </c>
      <c r="R190" s="71"/>
      <c r="S190" s="8">
        <f t="shared" si="19"/>
        <v>0</v>
      </c>
      <c r="T190" s="8">
        <f t="shared" si="20"/>
        <v>0</v>
      </c>
    </row>
    <row r="191" spans="7:20" ht="12.75">
      <c r="G191" s="12"/>
      <c r="H191" s="19"/>
      <c r="I191" s="12"/>
      <c r="J191" s="10"/>
      <c r="K191" s="19"/>
      <c r="L191" s="41"/>
      <c r="M191" s="32">
        <f t="shared" si="14"/>
        <v>0</v>
      </c>
      <c r="N191" s="38">
        <f t="shared" si="15"/>
        <v>0</v>
      </c>
      <c r="O191" s="32">
        <f t="shared" si="16"/>
        <v>0</v>
      </c>
      <c r="P191" s="38">
        <f t="shared" si="17"/>
        <v>0</v>
      </c>
      <c r="Q191" s="32">
        <f t="shared" si="18"/>
        <v>0</v>
      </c>
      <c r="R191" s="71"/>
      <c r="S191" s="8">
        <f t="shared" si="19"/>
        <v>0</v>
      </c>
      <c r="T191" s="8">
        <f t="shared" si="20"/>
        <v>0</v>
      </c>
    </row>
    <row r="192" spans="7:20" ht="12.75">
      <c r="G192" s="12"/>
      <c r="H192" s="19"/>
      <c r="I192" s="12"/>
      <c r="J192" s="10"/>
      <c r="K192" s="19"/>
      <c r="L192" s="41"/>
      <c r="M192" s="32">
        <f t="shared" si="14"/>
        <v>0</v>
      </c>
      <c r="N192" s="38">
        <f t="shared" si="15"/>
        <v>0</v>
      </c>
      <c r="O192" s="32">
        <f t="shared" si="16"/>
        <v>0</v>
      </c>
      <c r="P192" s="38">
        <f t="shared" si="17"/>
        <v>0</v>
      </c>
      <c r="Q192" s="32">
        <f t="shared" si="18"/>
        <v>0</v>
      </c>
      <c r="R192" s="71"/>
      <c r="S192" s="8">
        <f t="shared" si="19"/>
        <v>0</v>
      </c>
      <c r="T192" s="8">
        <f t="shared" si="20"/>
        <v>0</v>
      </c>
    </row>
    <row r="193" spans="7:20" ht="12.75">
      <c r="G193" s="12"/>
      <c r="H193" s="19"/>
      <c r="I193" s="12"/>
      <c r="J193" s="10"/>
      <c r="K193" s="19"/>
      <c r="L193" s="41"/>
      <c r="M193" s="32">
        <f t="shared" si="14"/>
        <v>0</v>
      </c>
      <c r="N193" s="38">
        <f t="shared" si="15"/>
        <v>0</v>
      </c>
      <c r="O193" s="32">
        <f t="shared" si="16"/>
        <v>0</v>
      </c>
      <c r="P193" s="38">
        <f t="shared" si="17"/>
        <v>0</v>
      </c>
      <c r="Q193" s="32">
        <f t="shared" si="18"/>
        <v>0</v>
      </c>
      <c r="R193" s="71"/>
      <c r="S193" s="8">
        <f t="shared" si="19"/>
        <v>0</v>
      </c>
      <c r="T193" s="8">
        <f t="shared" si="20"/>
        <v>0</v>
      </c>
    </row>
    <row r="194" spans="7:20" ht="12.75">
      <c r="G194" s="12"/>
      <c r="H194" s="19"/>
      <c r="I194" s="12"/>
      <c r="J194" s="10"/>
      <c r="K194" s="19"/>
      <c r="L194" s="41"/>
      <c r="M194" s="32">
        <f t="shared" si="14"/>
        <v>0</v>
      </c>
      <c r="N194" s="38">
        <f t="shared" si="15"/>
        <v>0</v>
      </c>
      <c r="O194" s="32">
        <f t="shared" si="16"/>
        <v>0</v>
      </c>
      <c r="P194" s="38">
        <f t="shared" si="17"/>
        <v>0</v>
      </c>
      <c r="Q194" s="32">
        <f t="shared" si="18"/>
        <v>0</v>
      </c>
      <c r="R194" s="71"/>
      <c r="S194" s="8">
        <f t="shared" si="19"/>
        <v>0</v>
      </c>
      <c r="T194" s="8">
        <f t="shared" si="20"/>
        <v>0</v>
      </c>
    </row>
    <row r="195" spans="7:20" ht="12.75">
      <c r="G195" s="12"/>
      <c r="H195" s="19"/>
      <c r="I195" s="12"/>
      <c r="J195" s="10"/>
      <c r="K195" s="19"/>
      <c r="L195" s="41"/>
      <c r="M195" s="32">
        <f t="shared" si="14"/>
        <v>0</v>
      </c>
      <c r="N195" s="38">
        <f t="shared" si="15"/>
        <v>0</v>
      </c>
      <c r="O195" s="32">
        <f t="shared" si="16"/>
        <v>0</v>
      </c>
      <c r="P195" s="38">
        <f t="shared" si="17"/>
        <v>0</v>
      </c>
      <c r="Q195" s="32">
        <f t="shared" si="18"/>
        <v>0</v>
      </c>
      <c r="R195" s="71"/>
      <c r="S195" s="8">
        <f t="shared" si="19"/>
        <v>0</v>
      </c>
      <c r="T195" s="8">
        <f t="shared" si="20"/>
        <v>0</v>
      </c>
    </row>
    <row r="196" spans="7:20" ht="12.75">
      <c r="G196" s="12"/>
      <c r="H196" s="19"/>
      <c r="I196" s="12"/>
      <c r="J196" s="10"/>
      <c r="K196" s="19"/>
      <c r="L196" s="41"/>
      <c r="M196" s="32">
        <f t="shared" si="14"/>
        <v>0</v>
      </c>
      <c r="N196" s="38">
        <f t="shared" si="15"/>
        <v>0</v>
      </c>
      <c r="O196" s="32">
        <f t="shared" si="16"/>
        <v>0</v>
      </c>
      <c r="P196" s="38">
        <f t="shared" si="17"/>
        <v>0</v>
      </c>
      <c r="Q196" s="32">
        <f t="shared" si="18"/>
        <v>0</v>
      </c>
      <c r="R196" s="71"/>
      <c r="S196" s="8">
        <f t="shared" si="19"/>
        <v>0</v>
      </c>
      <c r="T196" s="8">
        <f t="shared" si="20"/>
        <v>0</v>
      </c>
    </row>
    <row r="197" spans="7:20" ht="12.75">
      <c r="G197" s="12"/>
      <c r="H197" s="19"/>
      <c r="I197" s="12"/>
      <c r="J197" s="10"/>
      <c r="K197" s="19"/>
      <c r="L197" s="41"/>
      <c r="M197" s="32">
        <f t="shared" si="14"/>
        <v>0</v>
      </c>
      <c r="N197" s="38">
        <f t="shared" si="15"/>
        <v>0</v>
      </c>
      <c r="O197" s="32">
        <f t="shared" si="16"/>
        <v>0</v>
      </c>
      <c r="P197" s="38">
        <f t="shared" si="17"/>
        <v>0</v>
      </c>
      <c r="Q197" s="32">
        <f t="shared" si="18"/>
        <v>0</v>
      </c>
      <c r="R197" s="71"/>
      <c r="S197" s="8">
        <f t="shared" si="19"/>
        <v>0</v>
      </c>
      <c r="T197" s="8">
        <f t="shared" si="20"/>
        <v>0</v>
      </c>
    </row>
    <row r="198" spans="7:20" ht="12.75">
      <c r="G198" s="12"/>
      <c r="H198" s="19"/>
      <c r="I198" s="12"/>
      <c r="J198" s="10"/>
      <c r="K198" s="19"/>
      <c r="L198" s="41"/>
      <c r="M198" s="32">
        <f t="shared" si="14"/>
        <v>0</v>
      </c>
      <c r="N198" s="38">
        <f t="shared" si="15"/>
        <v>0</v>
      </c>
      <c r="O198" s="32">
        <f t="shared" si="16"/>
        <v>0</v>
      </c>
      <c r="P198" s="38">
        <f t="shared" si="17"/>
        <v>0</v>
      </c>
      <c r="Q198" s="32">
        <f t="shared" si="18"/>
        <v>0</v>
      </c>
      <c r="R198" s="71"/>
      <c r="S198" s="8">
        <f t="shared" si="19"/>
        <v>0</v>
      </c>
      <c r="T198" s="8">
        <f t="shared" si="20"/>
        <v>0</v>
      </c>
    </row>
    <row r="199" spans="7:20" ht="12.75">
      <c r="G199" s="12"/>
      <c r="H199" s="19"/>
      <c r="I199" s="12"/>
      <c r="J199" s="10"/>
      <c r="K199" s="19"/>
      <c r="L199" s="41"/>
      <c r="M199" s="32">
        <f t="shared" si="14"/>
        <v>0</v>
      </c>
      <c r="N199" s="38">
        <f t="shared" si="15"/>
        <v>0</v>
      </c>
      <c r="O199" s="32">
        <f t="shared" si="16"/>
        <v>0</v>
      </c>
      <c r="P199" s="38">
        <f t="shared" si="17"/>
        <v>0</v>
      </c>
      <c r="Q199" s="32">
        <f t="shared" si="18"/>
        <v>0</v>
      </c>
      <c r="R199" s="71"/>
      <c r="S199" s="8">
        <f t="shared" si="19"/>
        <v>0</v>
      </c>
      <c r="T199" s="8">
        <f t="shared" si="20"/>
        <v>0</v>
      </c>
    </row>
    <row r="200" spans="7:20" ht="12.75">
      <c r="G200" s="12"/>
      <c r="H200" s="19"/>
      <c r="I200" s="12"/>
      <c r="J200" s="10"/>
      <c r="K200" s="19"/>
      <c r="L200" s="41"/>
      <c r="M200" s="32">
        <f t="shared" si="14"/>
        <v>0</v>
      </c>
      <c r="N200" s="38">
        <f t="shared" si="15"/>
        <v>0</v>
      </c>
      <c r="O200" s="32">
        <f t="shared" si="16"/>
        <v>0</v>
      </c>
      <c r="P200" s="38">
        <f t="shared" si="17"/>
        <v>0</v>
      </c>
      <c r="Q200" s="32">
        <f t="shared" si="18"/>
        <v>0</v>
      </c>
      <c r="R200" s="71"/>
      <c r="S200" s="8">
        <f t="shared" si="19"/>
        <v>0</v>
      </c>
      <c r="T200" s="8">
        <f t="shared" si="20"/>
        <v>0</v>
      </c>
    </row>
    <row r="201" spans="7:20" ht="12.75">
      <c r="G201" s="12"/>
      <c r="H201" s="19"/>
      <c r="I201" s="12"/>
      <c r="J201" s="10"/>
      <c r="K201" s="19"/>
      <c r="L201" s="41"/>
      <c r="M201" s="32">
        <f t="shared" si="14"/>
        <v>0</v>
      </c>
      <c r="N201" s="38">
        <f t="shared" si="15"/>
        <v>0</v>
      </c>
      <c r="O201" s="32">
        <f t="shared" si="16"/>
        <v>0</v>
      </c>
      <c r="P201" s="38">
        <f t="shared" si="17"/>
        <v>0</v>
      </c>
      <c r="Q201" s="32">
        <f t="shared" si="18"/>
        <v>0</v>
      </c>
      <c r="R201" s="71"/>
      <c r="S201" s="8">
        <f t="shared" si="19"/>
        <v>0</v>
      </c>
      <c r="T201" s="8">
        <f t="shared" si="20"/>
        <v>0</v>
      </c>
    </row>
    <row r="202" spans="7:20" ht="12.75">
      <c r="G202" s="12"/>
      <c r="H202" s="19"/>
      <c r="I202" s="12"/>
      <c r="J202" s="10"/>
      <c r="K202" s="19"/>
      <c r="L202" s="41"/>
      <c r="M202" s="32">
        <f t="shared" si="14"/>
        <v>0</v>
      </c>
      <c r="N202" s="38">
        <f t="shared" si="15"/>
        <v>0</v>
      </c>
      <c r="O202" s="32">
        <f t="shared" si="16"/>
        <v>0</v>
      </c>
      <c r="P202" s="38">
        <f t="shared" si="17"/>
        <v>0</v>
      </c>
      <c r="Q202" s="32">
        <f t="shared" si="18"/>
        <v>0</v>
      </c>
      <c r="R202" s="71"/>
      <c r="S202" s="8">
        <f t="shared" si="19"/>
        <v>0</v>
      </c>
      <c r="T202" s="8">
        <f t="shared" si="20"/>
        <v>0</v>
      </c>
    </row>
    <row r="203" spans="3:20" ht="13.5" thickBot="1">
      <c r="C203" s="14" t="s">
        <v>163</v>
      </c>
      <c r="G203" s="24"/>
      <c r="H203" s="25"/>
      <c r="I203" s="24"/>
      <c r="J203" s="26"/>
      <c r="K203" s="19"/>
      <c r="L203" s="41"/>
      <c r="M203" s="32">
        <f t="shared" si="14"/>
        <v>0</v>
      </c>
      <c r="N203" s="38">
        <f t="shared" si="15"/>
        <v>0</v>
      </c>
      <c r="O203" s="32">
        <f t="shared" si="16"/>
        <v>0</v>
      </c>
      <c r="P203" s="38">
        <f t="shared" si="17"/>
        <v>0</v>
      </c>
      <c r="Q203" s="32">
        <f t="shared" si="18"/>
        <v>0</v>
      </c>
      <c r="R203" s="71"/>
      <c r="S203" s="8">
        <f t="shared" si="19"/>
        <v>0</v>
      </c>
      <c r="T203" s="8">
        <f t="shared" si="20"/>
        <v>0</v>
      </c>
    </row>
    <row r="204" spans="5:20" ht="13.5" thickTop="1">
      <c r="E204" s="133" t="s">
        <v>15</v>
      </c>
      <c r="F204" s="18" t="s">
        <v>50</v>
      </c>
      <c r="G204" s="12">
        <f>SUM(G187:G203)</f>
        <v>0</v>
      </c>
      <c r="H204" s="12">
        <f>SUM(H187:H203)</f>
        <v>0</v>
      </c>
      <c r="I204" s="12">
        <f>SUM(I187:I203)</f>
        <v>0</v>
      </c>
      <c r="J204" s="12">
        <f>SUM(J187:J203)</f>
        <v>0</v>
      </c>
      <c r="K204" s="19"/>
      <c r="L204" s="41"/>
      <c r="M204" s="32">
        <f aca="true" t="shared" si="21" ref="M204:M211">IF(D204="Personnel",G204,0)</f>
        <v>0</v>
      </c>
      <c r="N204" s="38">
        <f aca="true" t="shared" si="22" ref="N204:N211">IF(D204="Hardware",G204,0)</f>
        <v>0</v>
      </c>
      <c r="O204" s="32">
        <f aca="true" t="shared" si="23" ref="O204:O211">IF(D204="software",G204,0)</f>
        <v>0</v>
      </c>
      <c r="P204" s="38">
        <f aca="true" t="shared" si="24" ref="P204:P211">IF(D204="contractual services",G204,0)</f>
        <v>0</v>
      </c>
      <c r="Q204" s="32">
        <f aca="true" t="shared" si="25" ref="Q204:Q211">IF(D204="Other NPS",G204,0)</f>
        <v>0</v>
      </c>
      <c r="R204" s="71"/>
      <c r="S204" s="8">
        <f aca="true" t="shared" si="26" ref="S204:S211">IF(E204="yes",G204,0)</f>
        <v>0</v>
      </c>
      <c r="T204" s="8">
        <f aca="true" t="shared" si="27" ref="T204:T211">IF(E204="no",G204,0)</f>
        <v>0</v>
      </c>
    </row>
    <row r="205" spans="7:20" ht="12.75">
      <c r="G205" s="11"/>
      <c r="H205" s="21"/>
      <c r="I205" s="11"/>
      <c r="J205" s="2"/>
      <c r="K205" s="21"/>
      <c r="L205" s="42"/>
      <c r="M205" s="32">
        <f t="shared" si="21"/>
        <v>0</v>
      </c>
      <c r="N205" s="38">
        <f t="shared" si="22"/>
        <v>0</v>
      </c>
      <c r="O205" s="32">
        <f t="shared" si="23"/>
        <v>0</v>
      </c>
      <c r="P205" s="38">
        <f t="shared" si="24"/>
        <v>0</v>
      </c>
      <c r="Q205" s="32">
        <f t="shared" si="25"/>
        <v>0</v>
      </c>
      <c r="R205" s="71"/>
      <c r="S205" s="8">
        <f t="shared" si="26"/>
        <v>0</v>
      </c>
      <c r="T205" s="8">
        <f t="shared" si="27"/>
        <v>0</v>
      </c>
    </row>
    <row r="206" spans="7:20" ht="12.75">
      <c r="G206" s="11"/>
      <c r="H206" s="21"/>
      <c r="I206" s="11"/>
      <c r="J206" s="2"/>
      <c r="K206" s="21"/>
      <c r="L206" s="42"/>
      <c r="M206" s="32">
        <f t="shared" si="21"/>
        <v>0</v>
      </c>
      <c r="N206" s="38">
        <f t="shared" si="22"/>
        <v>0</v>
      </c>
      <c r="O206" s="32">
        <f t="shared" si="23"/>
        <v>0</v>
      </c>
      <c r="P206" s="38">
        <f t="shared" si="24"/>
        <v>0</v>
      </c>
      <c r="Q206" s="32">
        <f t="shared" si="25"/>
        <v>0</v>
      </c>
      <c r="R206" s="71"/>
      <c r="S206" s="8">
        <f t="shared" si="26"/>
        <v>0</v>
      </c>
      <c r="T206" s="8">
        <f t="shared" si="27"/>
        <v>0</v>
      </c>
    </row>
    <row r="207" spans="7:20" ht="12.75">
      <c r="G207" s="11"/>
      <c r="H207" s="21"/>
      <c r="I207" s="11"/>
      <c r="J207" s="2"/>
      <c r="K207" s="21"/>
      <c r="L207" s="42"/>
      <c r="M207" s="32">
        <f t="shared" si="21"/>
        <v>0</v>
      </c>
      <c r="N207" s="38">
        <f t="shared" si="22"/>
        <v>0</v>
      </c>
      <c r="O207" s="32">
        <f t="shared" si="23"/>
        <v>0</v>
      </c>
      <c r="P207" s="38">
        <f t="shared" si="24"/>
        <v>0</v>
      </c>
      <c r="Q207" s="32">
        <f t="shared" si="25"/>
        <v>0</v>
      </c>
      <c r="R207" s="71"/>
      <c r="S207" s="8">
        <f t="shared" si="26"/>
        <v>0</v>
      </c>
      <c r="T207" s="8">
        <f t="shared" si="27"/>
        <v>0</v>
      </c>
    </row>
    <row r="208" spans="7:20" ht="12.75">
      <c r="G208" s="11"/>
      <c r="H208" s="21"/>
      <c r="I208" s="11"/>
      <c r="J208" s="2"/>
      <c r="K208" s="21"/>
      <c r="L208" s="42"/>
      <c r="M208" s="32">
        <f t="shared" si="21"/>
        <v>0</v>
      </c>
      <c r="N208" s="38">
        <f t="shared" si="22"/>
        <v>0</v>
      </c>
      <c r="O208" s="32">
        <f t="shared" si="23"/>
        <v>0</v>
      </c>
      <c r="P208" s="38">
        <f t="shared" si="24"/>
        <v>0</v>
      </c>
      <c r="Q208" s="32">
        <f t="shared" si="25"/>
        <v>0</v>
      </c>
      <c r="R208" s="71"/>
      <c r="S208" s="8">
        <f t="shared" si="26"/>
        <v>0</v>
      </c>
      <c r="T208" s="8">
        <f t="shared" si="27"/>
        <v>0</v>
      </c>
    </row>
    <row r="209" spans="7:20" ht="12.75">
      <c r="G209" s="11"/>
      <c r="H209" s="21"/>
      <c r="I209" s="11"/>
      <c r="J209" s="2"/>
      <c r="K209" s="21"/>
      <c r="L209" s="42"/>
      <c r="M209" s="32">
        <f t="shared" si="21"/>
        <v>0</v>
      </c>
      <c r="N209" s="38">
        <f t="shared" si="22"/>
        <v>0</v>
      </c>
      <c r="O209" s="32">
        <f t="shared" si="23"/>
        <v>0</v>
      </c>
      <c r="P209" s="38">
        <f t="shared" si="24"/>
        <v>0</v>
      </c>
      <c r="Q209" s="32">
        <f t="shared" si="25"/>
        <v>0</v>
      </c>
      <c r="R209" s="71"/>
      <c r="S209" s="8">
        <f t="shared" si="26"/>
        <v>0</v>
      </c>
      <c r="T209" s="8">
        <f t="shared" si="27"/>
        <v>0</v>
      </c>
    </row>
    <row r="210" spans="7:20" ht="12.75">
      <c r="G210" s="11"/>
      <c r="H210" s="21"/>
      <c r="I210" s="11"/>
      <c r="J210" s="2"/>
      <c r="K210" s="21"/>
      <c r="L210" s="42"/>
      <c r="M210" s="32">
        <f t="shared" si="21"/>
        <v>0</v>
      </c>
      <c r="N210" s="38">
        <f t="shared" si="22"/>
        <v>0</v>
      </c>
      <c r="O210" s="32">
        <f t="shared" si="23"/>
        <v>0</v>
      </c>
      <c r="P210" s="38">
        <f t="shared" si="24"/>
        <v>0</v>
      </c>
      <c r="Q210" s="32">
        <f t="shared" si="25"/>
        <v>0</v>
      </c>
      <c r="R210" s="71"/>
      <c r="S210" s="8">
        <f t="shared" si="26"/>
        <v>0</v>
      </c>
      <c r="T210" s="8">
        <f t="shared" si="27"/>
        <v>0</v>
      </c>
    </row>
    <row r="211" spans="7:20" ht="13.5" thickBot="1">
      <c r="G211" s="13"/>
      <c r="H211" s="22"/>
      <c r="I211" s="13"/>
      <c r="J211" s="4"/>
      <c r="K211" s="21"/>
      <c r="L211" s="42"/>
      <c r="M211" s="32">
        <f t="shared" si="21"/>
        <v>0</v>
      </c>
      <c r="N211" s="38">
        <f t="shared" si="22"/>
        <v>0</v>
      </c>
      <c r="O211" s="32">
        <f t="shared" si="23"/>
        <v>0</v>
      </c>
      <c r="P211" s="38">
        <f t="shared" si="24"/>
        <v>0</v>
      </c>
      <c r="Q211" s="32">
        <f t="shared" si="25"/>
        <v>0</v>
      </c>
      <c r="R211" s="71"/>
      <c r="S211" s="8">
        <f t="shared" si="26"/>
        <v>0</v>
      </c>
      <c r="T211" s="8">
        <f t="shared" si="27"/>
        <v>0</v>
      </c>
    </row>
    <row r="212" spans="7:20" ht="13.5" thickBot="1">
      <c r="G212" s="28" t="s">
        <v>8</v>
      </c>
      <c r="H212" s="61" t="s">
        <v>164</v>
      </c>
      <c r="I212" s="123" t="s">
        <v>10</v>
      </c>
      <c r="J212" s="110" t="s">
        <v>14</v>
      </c>
      <c r="K212" s="29"/>
      <c r="L212" s="39"/>
      <c r="M212" s="32">
        <f>IF(D212="Personnel",G212,0)</f>
        <v>0</v>
      </c>
      <c r="N212" s="38">
        <f>IF(D212="Hardware",G212,0)</f>
        <v>0</v>
      </c>
      <c r="O212" s="32">
        <f>IF(D212="software",G212,0)</f>
        <v>0</v>
      </c>
      <c r="P212" s="38">
        <f>IF(D212="contractual services",G212,0)</f>
        <v>0</v>
      </c>
      <c r="Q212" s="32">
        <f>IF(D212="Other NPS",G212,0)</f>
        <v>0</v>
      </c>
      <c r="R212" s="71"/>
      <c r="S212" s="8">
        <f>IF(E212="yes",G212,0)</f>
        <v>0</v>
      </c>
      <c r="T212" s="8">
        <f>IF(E212="no",G212,0)</f>
        <v>0</v>
      </c>
    </row>
    <row r="213" spans="6:20" ht="12.75">
      <c r="F213" s="16" t="s">
        <v>15</v>
      </c>
      <c r="G213" s="17">
        <f>G41+G71+G101+G145+G183+G204</f>
        <v>707092.4142499999</v>
      </c>
      <c r="H213" s="62">
        <f>H41+H71+H101+H145+H183+H204</f>
        <v>249160.68888888892</v>
      </c>
      <c r="I213" s="58">
        <f>I41+I71+I101+I145+I183+I204</f>
        <v>1067971.232</v>
      </c>
      <c r="J213" s="64">
        <f>J41+J71+J101+J145+J183+J204</f>
        <v>0</v>
      </c>
      <c r="K213" s="64"/>
      <c r="L213" s="43"/>
      <c r="M213" s="45">
        <f>SUM(M10:M212)</f>
        <v>117384</v>
      </c>
      <c r="N213" s="45">
        <f>SUM(N10:N212)</f>
        <v>0</v>
      </c>
      <c r="O213" s="45">
        <f>SUM(O10:O212)</f>
        <v>150000</v>
      </c>
      <c r="P213" s="45">
        <f>SUM(P10:P212)</f>
        <v>423208.41425</v>
      </c>
      <c r="Q213" s="45">
        <f>SUM(Q10:Q212)</f>
        <v>16500</v>
      </c>
      <c r="R213" s="30"/>
      <c r="S213" s="32">
        <f>SUM(S11:S212)</f>
        <v>283921.02975</v>
      </c>
      <c r="T213" s="32">
        <f>SUM(T11:T212)</f>
        <v>423171.3845</v>
      </c>
    </row>
    <row r="215" spans="6:20" ht="12.75">
      <c r="F215" s="47" t="s">
        <v>31</v>
      </c>
      <c r="G215" s="63">
        <f>H213</f>
        <v>249160.68888888892</v>
      </c>
      <c r="H215" s="337"/>
      <c r="I215" s="337"/>
      <c r="J215" s="57"/>
      <c r="K215" s="57"/>
      <c r="M215" s="31" t="s">
        <v>19</v>
      </c>
      <c r="N215" s="36" t="s">
        <v>20</v>
      </c>
      <c r="O215" s="31" t="s">
        <v>21</v>
      </c>
      <c r="P215" s="36" t="s">
        <v>22</v>
      </c>
      <c r="Q215" s="31" t="s">
        <v>23</v>
      </c>
      <c r="S215" s="89" t="s">
        <v>55</v>
      </c>
      <c r="T215" s="89" t="s">
        <v>56</v>
      </c>
    </row>
    <row r="216" spans="6:11" ht="13.5" thickBot="1">
      <c r="F216" s="59" t="s">
        <v>30</v>
      </c>
      <c r="G216" s="60">
        <f>I213</f>
        <v>1067971.232</v>
      </c>
      <c r="H216" s="20"/>
      <c r="I216" s="20"/>
      <c r="J216" s="20"/>
      <c r="K216" s="20"/>
    </row>
    <row r="217" spans="6:20" ht="12.75">
      <c r="F217" s="47" t="s">
        <v>44</v>
      </c>
      <c r="G217" s="64">
        <f>J213</f>
        <v>0</v>
      </c>
      <c r="M217" s="75"/>
      <c r="N217" s="72"/>
      <c r="O217" s="72"/>
      <c r="P217" s="72"/>
      <c r="Q217" s="76"/>
      <c r="S217" s="90"/>
      <c r="T217" s="91"/>
    </row>
    <row r="218" spans="13:20" ht="12.75">
      <c r="M218" s="77"/>
      <c r="N218" s="81" t="s">
        <v>15</v>
      </c>
      <c r="O218" s="82">
        <f>SUM(M213:Q213)</f>
        <v>707092.4142499999</v>
      </c>
      <c r="P218" s="73"/>
      <c r="Q218" s="78"/>
      <c r="S218" s="92" t="s">
        <v>15</v>
      </c>
      <c r="T218" s="10">
        <f>SUM(S213:T213)</f>
        <v>707092.4142499999</v>
      </c>
    </row>
    <row r="219" spans="13:20" ht="13.5" thickBot="1">
      <c r="M219" s="79"/>
      <c r="N219" s="74"/>
      <c r="O219" s="74"/>
      <c r="P219" s="74"/>
      <c r="Q219" s="80"/>
      <c r="S219" s="93"/>
      <c r="T219" s="94"/>
    </row>
  </sheetData>
  <sheetProtection/>
  <mergeCells count="7">
    <mergeCell ref="T1:T6"/>
    <mergeCell ref="M5:Q5"/>
    <mergeCell ref="D1:D7"/>
    <mergeCell ref="H215:I215"/>
    <mergeCell ref="E1:E8"/>
    <mergeCell ref="A6:C7"/>
    <mergeCell ref="S1:S6"/>
  </mergeCells>
  <dataValidations count="4">
    <dataValidation type="list" allowBlank="1" showInputMessage="1" showErrorMessage="1" sqref="D196:D201 D129:D134 D137:D142 D149:D172 D175:D180 D188:D193 D94:D98 D63:D68 D81:D92 D79 D75:D77 F29:F30 D30:D38 D23:D28 D45:D60 D120:D125 D114:D117 D108:D109 D10:D13 D16:D21">
      <formula1>'Qtr 2'!$W$1:$W$5</formula1>
    </dataValidation>
    <dataValidation type="list" allowBlank="1" showInputMessage="1" showErrorMessage="1" sqref="E196:E197 E129:E134 E137:E142 E149:E172 E199:E201 E175:E180 E188:E193 E95:E98 E63:E68 E81:E92 E79 E75:E77 E30:E38 E23:E28 E45:E60 E120 E114:E117 E122:E125 E10:E13 E16:E21">
      <formula1>'Qtr 2'!$Y$1:$Y$2</formula1>
    </dataValidation>
    <dataValidation type="list" allowBlank="1" showInputMessage="1" showErrorMessage="1" sqref="E93">
      <formula1>'Qtr 1 '!$Y$1:$Y$2</formula1>
    </dataValidation>
    <dataValidation type="list" allowBlank="1" showInputMessage="1" showErrorMessage="1" sqref="D93">
      <formula1>'Qtr 1 '!$W$1:$W$5</formula1>
    </dataValidation>
  </dataValidations>
  <printOptions gridLines="1"/>
  <pageMargins left="0.75" right="0.75" top="1" bottom="1" header="0.5" footer="0.5"/>
  <pageSetup fitToHeight="5" fitToWidth="1" horizontalDpi="600" verticalDpi="600" orientation="landscape" paperSize="5" scale="98"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A1:Y181"/>
  <sheetViews>
    <sheetView zoomScale="75" zoomScaleNormal="75" workbookViewId="0" topLeftCell="A1">
      <pane ySplit="9" topLeftCell="BM157" activePane="bottomLeft" state="frozen"/>
      <selection pane="topLeft" activeCell="A76" sqref="A76"/>
      <selection pane="bottomLeft" activeCell="J33" sqref="J33"/>
    </sheetView>
  </sheetViews>
  <sheetFormatPr defaultColWidth="8.8515625" defaultRowHeight="12.75"/>
  <cols>
    <col min="1" max="1" width="4.421875" style="0" customWidth="1"/>
    <col min="2" max="2" width="3.421875" style="0" customWidth="1"/>
    <col min="3" max="3" width="16.7109375" style="0" customWidth="1"/>
    <col min="4" max="4" width="19.140625" style="44" customWidth="1"/>
    <col min="5" max="5" width="5.421875" style="44" customWidth="1"/>
    <col min="6" max="6" width="46.00390625" style="0" customWidth="1"/>
    <col min="7" max="9" width="12.421875" style="0" bestFit="1" customWidth="1"/>
    <col min="10" max="10" width="12.00390625" style="0" customWidth="1"/>
    <col min="11" max="11" width="25.421875" style="145" hidden="1" customWidth="1"/>
    <col min="12" max="12" width="1.421875" style="0" customWidth="1"/>
    <col min="13" max="13" width="12.140625" style="30" customWidth="1"/>
    <col min="14" max="14" width="12.140625" style="35" customWidth="1"/>
    <col min="15" max="15" width="12.140625" style="30" customWidth="1"/>
    <col min="16" max="16" width="12.140625" style="35" customWidth="1"/>
    <col min="17" max="17" width="12.140625" style="30" customWidth="1"/>
    <col min="18" max="18" width="1.7109375" style="0" customWidth="1"/>
    <col min="19" max="19" width="13.421875" style="8" customWidth="1"/>
    <col min="20" max="20" width="11.7109375" style="8" customWidth="1"/>
    <col min="21" max="25" width="9.140625" style="0" customWidth="1"/>
    <col min="26" max="26" width="10.7109375" style="0" customWidth="1"/>
  </cols>
  <sheetData>
    <row r="1" spans="4:25" ht="12.75" customHeight="1">
      <c r="D1" s="336" t="s">
        <v>61</v>
      </c>
      <c r="E1" s="338" t="s">
        <v>52</v>
      </c>
      <c r="M1" s="35"/>
      <c r="O1" s="35"/>
      <c r="Q1" s="35"/>
      <c r="S1" s="332" t="s">
        <v>55</v>
      </c>
      <c r="T1" s="332" t="s">
        <v>57</v>
      </c>
      <c r="W1" s="27" t="s">
        <v>25</v>
      </c>
      <c r="Y1" t="s">
        <v>53</v>
      </c>
    </row>
    <row r="2" spans="4:23" ht="12.75" customHeight="1">
      <c r="D2" s="336"/>
      <c r="E2" s="338"/>
      <c r="M2" s="35"/>
      <c r="O2" s="35"/>
      <c r="Q2" s="35"/>
      <c r="S2" s="332"/>
      <c r="T2" s="332"/>
      <c r="W2" s="27"/>
    </row>
    <row r="3" spans="4:25" ht="12.75" customHeight="1">
      <c r="D3" s="336"/>
      <c r="E3" s="338"/>
      <c r="M3" s="35"/>
      <c r="O3" s="35"/>
      <c r="Q3" s="35"/>
      <c r="S3" s="332"/>
      <c r="T3" s="332"/>
      <c r="W3" s="27" t="s">
        <v>26</v>
      </c>
      <c r="Y3" t="s">
        <v>54</v>
      </c>
    </row>
    <row r="4" spans="4:23" ht="12.75" customHeight="1">
      <c r="D4" s="336"/>
      <c r="E4" s="338"/>
      <c r="M4" s="35"/>
      <c r="O4" s="35"/>
      <c r="Q4" s="35"/>
      <c r="S4" s="332"/>
      <c r="T4" s="332"/>
      <c r="W4" s="27" t="s">
        <v>27</v>
      </c>
    </row>
    <row r="5" spans="4:23" ht="12.75" customHeight="1" thickBot="1">
      <c r="D5" s="336"/>
      <c r="E5" s="338"/>
      <c r="M5" s="35"/>
      <c r="O5" s="35"/>
      <c r="Q5" s="35"/>
      <c r="S5" s="332"/>
      <c r="T5" s="332"/>
      <c r="W5" s="27" t="s">
        <v>28</v>
      </c>
    </row>
    <row r="6" spans="4:23" ht="13.5" customHeight="1" thickBot="1">
      <c r="D6" s="336"/>
      <c r="E6" s="338"/>
      <c r="M6" s="333" t="s">
        <v>24</v>
      </c>
      <c r="N6" s="334"/>
      <c r="O6" s="334"/>
      <c r="P6" s="334"/>
      <c r="Q6" s="335"/>
      <c r="S6" s="332"/>
      <c r="T6" s="332"/>
      <c r="W6" s="27" t="s">
        <v>29</v>
      </c>
    </row>
    <row r="7" spans="1:20" s="124" customFormat="1" ht="42" customHeight="1" thickBot="1">
      <c r="A7" s="343" t="s">
        <v>129</v>
      </c>
      <c r="B7" s="343"/>
      <c r="C7" s="344"/>
      <c r="D7" s="336"/>
      <c r="E7" s="338"/>
      <c r="G7" s="129" t="s">
        <v>126</v>
      </c>
      <c r="H7" s="130" t="s">
        <v>43</v>
      </c>
      <c r="I7" s="129" t="s">
        <v>42</v>
      </c>
      <c r="J7" s="131" t="s">
        <v>58</v>
      </c>
      <c r="K7" s="132" t="s">
        <v>127</v>
      </c>
      <c r="L7" s="125"/>
      <c r="M7" s="126" t="s">
        <v>19</v>
      </c>
      <c r="N7" s="127" t="s">
        <v>20</v>
      </c>
      <c r="O7" s="126" t="s">
        <v>21</v>
      </c>
      <c r="P7" s="127" t="s">
        <v>22</v>
      </c>
      <c r="Q7" s="126" t="s">
        <v>23</v>
      </c>
      <c r="R7" s="128"/>
      <c r="S7" s="332"/>
      <c r="T7" s="332"/>
    </row>
    <row r="8" spans="1:18" ht="12.75" customHeight="1">
      <c r="A8" s="343"/>
      <c r="B8" s="343"/>
      <c r="C8" s="344"/>
      <c r="D8" s="336"/>
      <c r="E8" s="338"/>
      <c r="G8" s="23"/>
      <c r="H8" s="20"/>
      <c r="I8" s="122"/>
      <c r="J8" s="6"/>
      <c r="K8" s="236"/>
      <c r="L8" s="40"/>
      <c r="R8" s="71"/>
    </row>
    <row r="9" spans="4:18" ht="12.75">
      <c r="D9" s="44" t="s">
        <v>13</v>
      </c>
      <c r="E9" s="338"/>
      <c r="F9" s="15" t="s">
        <v>12</v>
      </c>
      <c r="G9" s="12"/>
      <c r="H9" s="19"/>
      <c r="I9" s="12"/>
      <c r="J9" s="10"/>
      <c r="K9" s="174"/>
      <c r="L9" s="41"/>
      <c r="M9" s="32"/>
      <c r="R9" s="71"/>
    </row>
    <row r="10" spans="1:20" ht="12.75">
      <c r="A10" s="7" t="s">
        <v>200</v>
      </c>
      <c r="D10" s="157"/>
      <c r="F10" s="145"/>
      <c r="G10" s="12"/>
      <c r="H10" s="19"/>
      <c r="I10" s="12"/>
      <c r="J10" s="10"/>
      <c r="K10" s="174"/>
      <c r="L10" s="41"/>
      <c r="M10" s="32">
        <f aca="true" t="shared" si="0" ref="M10:M33">IF(D10="Personnel",G10,0)</f>
        <v>0</v>
      </c>
      <c r="N10" s="38">
        <f aca="true" t="shared" si="1" ref="N10:N33">IF(D10="Hardware",G10,0)</f>
        <v>0</v>
      </c>
      <c r="O10" s="32">
        <f aca="true" t="shared" si="2" ref="O10:O33">IF(D10="software",G10,0)</f>
        <v>0</v>
      </c>
      <c r="P10" s="38">
        <f aca="true" t="shared" si="3" ref="P10:P33">IF(D10="contractual services",G10,0)</f>
        <v>0</v>
      </c>
      <c r="Q10" s="32">
        <f aca="true" t="shared" si="4" ref="Q10:Q33">IF(D10="Other NPS",G10,0)</f>
        <v>0</v>
      </c>
      <c r="R10" s="71"/>
      <c r="S10" s="8">
        <f aca="true" t="shared" si="5" ref="S10:S33">IF(E10="yes",G10,0)</f>
        <v>0</v>
      </c>
      <c r="T10" s="8">
        <f aca="true" t="shared" si="6" ref="T10:T33">IF(E10="no",G10,0)</f>
        <v>0</v>
      </c>
    </row>
    <row r="11" spans="2:20" ht="12.75">
      <c r="B11" t="s">
        <v>204</v>
      </c>
      <c r="D11" s="157"/>
      <c r="F11" s="153" t="s">
        <v>203</v>
      </c>
      <c r="G11" s="12"/>
      <c r="H11" s="19"/>
      <c r="I11" s="12"/>
      <c r="J11" s="10"/>
      <c r="K11" s="174"/>
      <c r="L11" s="41"/>
      <c r="M11" s="32">
        <f t="shared" si="0"/>
        <v>0</v>
      </c>
      <c r="N11" s="38">
        <f t="shared" si="1"/>
        <v>0</v>
      </c>
      <c r="O11" s="32">
        <f t="shared" si="2"/>
        <v>0</v>
      </c>
      <c r="P11" s="38">
        <f t="shared" si="3"/>
        <v>0</v>
      </c>
      <c r="Q11" s="32">
        <f t="shared" si="4"/>
        <v>0</v>
      </c>
      <c r="R11" s="71"/>
      <c r="S11" s="8">
        <f t="shared" si="5"/>
        <v>0</v>
      </c>
      <c r="T11" s="8">
        <f t="shared" si="6"/>
        <v>0</v>
      </c>
    </row>
    <row r="12" spans="3:20" ht="12.75">
      <c r="C12" t="s">
        <v>63</v>
      </c>
      <c r="D12" s="157" t="s">
        <v>25</v>
      </c>
      <c r="E12" s="44" t="s">
        <v>54</v>
      </c>
      <c r="F12" s="145" t="s">
        <v>193</v>
      </c>
      <c r="G12" s="146">
        <v>1300</v>
      </c>
      <c r="H12" s="19">
        <v>11115</v>
      </c>
      <c r="I12" s="12"/>
      <c r="J12" s="10"/>
      <c r="K12" s="174"/>
      <c r="L12" s="41"/>
      <c r="M12" s="32">
        <f t="shared" si="0"/>
        <v>1300</v>
      </c>
      <c r="N12" s="38">
        <f t="shared" si="1"/>
        <v>0</v>
      </c>
      <c r="O12" s="32">
        <f t="shared" si="2"/>
        <v>0</v>
      </c>
      <c r="P12" s="38">
        <f t="shared" si="3"/>
        <v>0</v>
      </c>
      <c r="Q12" s="32">
        <f t="shared" si="4"/>
        <v>0</v>
      </c>
      <c r="R12" s="71"/>
      <c r="S12" s="8">
        <f t="shared" si="5"/>
        <v>0</v>
      </c>
      <c r="T12" s="8">
        <f t="shared" si="6"/>
        <v>1300</v>
      </c>
    </row>
    <row r="13" spans="1:20" ht="12.75">
      <c r="A13" s="35"/>
      <c r="B13" s="35"/>
      <c r="C13" s="35" t="s">
        <v>63</v>
      </c>
      <c r="D13" s="208" t="s">
        <v>25</v>
      </c>
      <c r="E13" s="209" t="s">
        <v>54</v>
      </c>
      <c r="F13" s="210" t="s">
        <v>194</v>
      </c>
      <c r="G13" s="146">
        <v>2400</v>
      </c>
      <c r="H13" s="141">
        <v>6000</v>
      </c>
      <c r="I13" s="140"/>
      <c r="J13" s="10"/>
      <c r="K13" s="174"/>
      <c r="L13" s="41"/>
      <c r="M13" s="32">
        <f t="shared" si="0"/>
        <v>2400</v>
      </c>
      <c r="N13" s="38">
        <f t="shared" si="1"/>
        <v>0</v>
      </c>
      <c r="O13" s="32">
        <f t="shared" si="2"/>
        <v>0</v>
      </c>
      <c r="P13" s="38">
        <f t="shared" si="3"/>
        <v>0</v>
      </c>
      <c r="Q13" s="32">
        <f t="shared" si="4"/>
        <v>0</v>
      </c>
      <c r="R13" s="71"/>
      <c r="S13" s="8">
        <f t="shared" si="5"/>
        <v>0</v>
      </c>
      <c r="T13" s="8">
        <f t="shared" si="6"/>
        <v>2400</v>
      </c>
    </row>
    <row r="14" spans="1:20" ht="12.75">
      <c r="A14" s="35"/>
      <c r="B14" s="35"/>
      <c r="C14" s="35" t="s">
        <v>63</v>
      </c>
      <c r="D14" s="208" t="s">
        <v>25</v>
      </c>
      <c r="E14" s="209" t="s">
        <v>54</v>
      </c>
      <c r="F14" s="210" t="s">
        <v>239</v>
      </c>
      <c r="G14" s="146">
        <v>2400</v>
      </c>
      <c r="H14" s="141">
        <v>6000</v>
      </c>
      <c r="I14" s="140"/>
      <c r="J14" s="10"/>
      <c r="K14" s="174"/>
      <c r="L14" s="41"/>
      <c r="M14" s="32">
        <f t="shared" si="0"/>
        <v>2400</v>
      </c>
      <c r="N14" s="38">
        <f t="shared" si="1"/>
        <v>0</v>
      </c>
      <c r="O14" s="32">
        <f t="shared" si="2"/>
        <v>0</v>
      </c>
      <c r="P14" s="38">
        <f t="shared" si="3"/>
        <v>0</v>
      </c>
      <c r="Q14" s="32">
        <f t="shared" si="4"/>
        <v>0</v>
      </c>
      <c r="R14" s="71"/>
      <c r="S14" s="8">
        <f t="shared" si="5"/>
        <v>0</v>
      </c>
      <c r="T14" s="8">
        <f t="shared" si="6"/>
        <v>2400</v>
      </c>
    </row>
    <row r="15" spans="1:20" ht="25.5">
      <c r="A15" t="s">
        <v>271</v>
      </c>
      <c r="C15" t="s">
        <v>63</v>
      </c>
      <c r="D15" s="157" t="s">
        <v>25</v>
      </c>
      <c r="E15" s="44" t="s">
        <v>54</v>
      </c>
      <c r="F15" s="145" t="s">
        <v>195</v>
      </c>
      <c r="G15" s="146">
        <v>1200</v>
      </c>
      <c r="H15" s="19">
        <v>6920</v>
      </c>
      <c r="I15" s="12">
        <v>2640</v>
      </c>
      <c r="J15" s="10"/>
      <c r="K15" s="174"/>
      <c r="L15" s="41"/>
      <c r="M15" s="32">
        <f t="shared" si="0"/>
        <v>1200</v>
      </c>
      <c r="N15" s="38">
        <f t="shared" si="1"/>
        <v>0</v>
      </c>
      <c r="O15" s="32">
        <f t="shared" si="2"/>
        <v>0</v>
      </c>
      <c r="P15" s="38">
        <f t="shared" si="3"/>
        <v>0</v>
      </c>
      <c r="Q15" s="32">
        <f t="shared" si="4"/>
        <v>0</v>
      </c>
      <c r="R15" s="71"/>
      <c r="S15" s="8">
        <f t="shared" si="5"/>
        <v>0</v>
      </c>
      <c r="T15" s="8">
        <f t="shared" si="6"/>
        <v>1200</v>
      </c>
    </row>
    <row r="16" spans="3:20" ht="25.5">
      <c r="C16" t="s">
        <v>63</v>
      </c>
      <c r="D16" s="157" t="s">
        <v>29</v>
      </c>
      <c r="E16" s="44" t="s">
        <v>54</v>
      </c>
      <c r="F16" s="145" t="s">
        <v>499</v>
      </c>
      <c r="G16" s="12">
        <v>4000</v>
      </c>
      <c r="H16" s="19"/>
      <c r="I16" s="12"/>
      <c r="J16" s="10"/>
      <c r="K16" s="174"/>
      <c r="L16" s="41"/>
      <c r="M16" s="32">
        <f t="shared" si="0"/>
        <v>0</v>
      </c>
      <c r="N16" s="38">
        <f t="shared" si="1"/>
        <v>0</v>
      </c>
      <c r="O16" s="32">
        <f t="shared" si="2"/>
        <v>0</v>
      </c>
      <c r="P16" s="38">
        <f t="shared" si="3"/>
        <v>0</v>
      </c>
      <c r="Q16" s="32">
        <f t="shared" si="4"/>
        <v>4000</v>
      </c>
      <c r="R16" s="71"/>
      <c r="S16" s="8">
        <f t="shared" si="5"/>
        <v>0</v>
      </c>
      <c r="T16" s="8">
        <f t="shared" si="6"/>
        <v>4000</v>
      </c>
    </row>
    <row r="17" spans="3:20" ht="25.5">
      <c r="C17" t="s">
        <v>63</v>
      </c>
      <c r="D17" s="157" t="s">
        <v>29</v>
      </c>
      <c r="E17" s="44" t="s">
        <v>54</v>
      </c>
      <c r="F17" s="349" t="s">
        <v>533</v>
      </c>
      <c r="G17" s="12">
        <v>46165</v>
      </c>
      <c r="H17" s="19"/>
      <c r="I17" s="12"/>
      <c r="J17" s="10"/>
      <c r="K17" s="174"/>
      <c r="L17" s="41"/>
      <c r="M17" s="32">
        <f t="shared" si="0"/>
        <v>0</v>
      </c>
      <c r="N17" s="38">
        <f t="shared" si="1"/>
        <v>0</v>
      </c>
      <c r="O17" s="32">
        <f t="shared" si="2"/>
        <v>0</v>
      </c>
      <c r="P17" s="38">
        <f t="shared" si="3"/>
        <v>0</v>
      </c>
      <c r="Q17" s="32">
        <f t="shared" si="4"/>
        <v>46165</v>
      </c>
      <c r="R17" s="71"/>
      <c r="S17" s="8">
        <f t="shared" si="5"/>
        <v>0</v>
      </c>
      <c r="T17" s="8">
        <f t="shared" si="6"/>
        <v>46165</v>
      </c>
    </row>
    <row r="18" spans="4:20" ht="12.75">
      <c r="D18" s="157"/>
      <c r="F18" s="145"/>
      <c r="G18" s="12"/>
      <c r="H18" s="19"/>
      <c r="I18" s="12"/>
      <c r="J18" s="10"/>
      <c r="K18" s="174"/>
      <c r="L18" s="41"/>
      <c r="M18" s="32">
        <f t="shared" si="0"/>
        <v>0</v>
      </c>
      <c r="N18" s="38">
        <f t="shared" si="1"/>
        <v>0</v>
      </c>
      <c r="O18" s="32">
        <f t="shared" si="2"/>
        <v>0</v>
      </c>
      <c r="P18" s="38">
        <f t="shared" si="3"/>
        <v>0</v>
      </c>
      <c r="Q18" s="32">
        <f t="shared" si="4"/>
        <v>0</v>
      </c>
      <c r="R18" s="71"/>
      <c r="S18" s="8">
        <f t="shared" si="5"/>
        <v>0</v>
      </c>
      <c r="T18" s="8">
        <f t="shared" si="6"/>
        <v>0</v>
      </c>
    </row>
    <row r="19" spans="2:20" ht="12.75">
      <c r="B19" t="s">
        <v>204</v>
      </c>
      <c r="D19" s="157"/>
      <c r="F19" s="153" t="s">
        <v>240</v>
      </c>
      <c r="G19" s="12"/>
      <c r="H19" s="19"/>
      <c r="I19" s="12"/>
      <c r="J19" s="10"/>
      <c r="K19" s="174"/>
      <c r="L19" s="41"/>
      <c r="M19" s="32">
        <f t="shared" si="0"/>
        <v>0</v>
      </c>
      <c r="N19" s="38">
        <f t="shared" si="1"/>
        <v>0</v>
      </c>
      <c r="O19" s="32">
        <f t="shared" si="2"/>
        <v>0</v>
      </c>
      <c r="P19" s="38">
        <f t="shared" si="3"/>
        <v>0</v>
      </c>
      <c r="Q19" s="32">
        <f t="shared" si="4"/>
        <v>0</v>
      </c>
      <c r="R19" s="71"/>
      <c r="S19" s="8">
        <f t="shared" si="5"/>
        <v>0</v>
      </c>
      <c r="T19" s="8">
        <f t="shared" si="6"/>
        <v>0</v>
      </c>
    </row>
    <row r="20" spans="3:20" ht="25.5">
      <c r="C20" t="s">
        <v>63</v>
      </c>
      <c r="D20" s="157" t="s">
        <v>25</v>
      </c>
      <c r="E20" s="44" t="s">
        <v>54</v>
      </c>
      <c r="F20" s="349" t="s">
        <v>531</v>
      </c>
      <c r="G20" s="143">
        <v>6812</v>
      </c>
      <c r="H20" s="19"/>
      <c r="I20" s="12"/>
      <c r="J20" s="10"/>
      <c r="K20" s="174"/>
      <c r="L20" s="41"/>
      <c r="M20" s="32">
        <f t="shared" si="0"/>
        <v>6812</v>
      </c>
      <c r="N20" s="38">
        <f t="shared" si="1"/>
        <v>0</v>
      </c>
      <c r="O20" s="32">
        <f t="shared" si="2"/>
        <v>0</v>
      </c>
      <c r="P20" s="38">
        <f t="shared" si="3"/>
        <v>0</v>
      </c>
      <c r="Q20" s="32">
        <f t="shared" si="4"/>
        <v>0</v>
      </c>
      <c r="R20" s="71"/>
      <c r="S20" s="8">
        <f t="shared" si="5"/>
        <v>0</v>
      </c>
      <c r="T20" s="8">
        <f t="shared" si="6"/>
        <v>6812</v>
      </c>
    </row>
    <row r="21" spans="3:20" ht="12.75">
      <c r="C21" t="s">
        <v>63</v>
      </c>
      <c r="D21" s="157" t="s">
        <v>25</v>
      </c>
      <c r="E21" s="44" t="s">
        <v>54</v>
      </c>
      <c r="F21" s="145" t="s">
        <v>241</v>
      </c>
      <c r="G21" s="143">
        <v>1200</v>
      </c>
      <c r="H21" s="19"/>
      <c r="I21" s="12"/>
      <c r="J21" s="10"/>
      <c r="K21" s="174"/>
      <c r="L21" s="41"/>
      <c r="M21" s="32">
        <f t="shared" si="0"/>
        <v>1200</v>
      </c>
      <c r="N21" s="38">
        <f t="shared" si="1"/>
        <v>0</v>
      </c>
      <c r="O21" s="32">
        <f t="shared" si="2"/>
        <v>0</v>
      </c>
      <c r="P21" s="38">
        <f t="shared" si="3"/>
        <v>0</v>
      </c>
      <c r="Q21" s="32">
        <f t="shared" si="4"/>
        <v>0</v>
      </c>
      <c r="R21" s="71"/>
      <c r="S21" s="8">
        <f t="shared" si="5"/>
        <v>0</v>
      </c>
      <c r="T21" s="8">
        <f t="shared" si="6"/>
        <v>1200</v>
      </c>
    </row>
    <row r="22" spans="3:20" ht="12.75">
      <c r="C22" t="s">
        <v>63</v>
      </c>
      <c r="D22" s="157" t="s">
        <v>25</v>
      </c>
      <c r="E22" s="44" t="s">
        <v>54</v>
      </c>
      <c r="F22" s="145" t="s">
        <v>242</v>
      </c>
      <c r="G22" s="143">
        <v>2000</v>
      </c>
      <c r="H22" s="19"/>
      <c r="I22" s="12"/>
      <c r="J22" s="10"/>
      <c r="K22" s="174"/>
      <c r="L22" s="41"/>
      <c r="M22" s="32">
        <f t="shared" si="0"/>
        <v>2000</v>
      </c>
      <c r="N22" s="38">
        <f t="shared" si="1"/>
        <v>0</v>
      </c>
      <c r="O22" s="32">
        <f t="shared" si="2"/>
        <v>0</v>
      </c>
      <c r="P22" s="38">
        <f t="shared" si="3"/>
        <v>0</v>
      </c>
      <c r="Q22" s="32">
        <f t="shared" si="4"/>
        <v>0</v>
      </c>
      <c r="R22" s="71"/>
      <c r="S22" s="8">
        <f t="shared" si="5"/>
        <v>0</v>
      </c>
      <c r="T22" s="8">
        <f t="shared" si="6"/>
        <v>2000</v>
      </c>
    </row>
    <row r="23" spans="3:20" ht="25.5">
      <c r="C23" t="s">
        <v>63</v>
      </c>
      <c r="D23" s="157" t="s">
        <v>25</v>
      </c>
      <c r="E23" s="44" t="s">
        <v>54</v>
      </c>
      <c r="F23" s="145" t="s">
        <v>243</v>
      </c>
      <c r="G23" s="147">
        <v>2752</v>
      </c>
      <c r="H23" s="19">
        <v>14000</v>
      </c>
      <c r="I23" s="12"/>
      <c r="J23" s="10"/>
      <c r="K23" s="174"/>
      <c r="L23" s="41"/>
      <c r="M23" s="32">
        <f>IF(D23="Personnel",G23,0)</f>
        <v>2752</v>
      </c>
      <c r="N23" s="38">
        <f>IF(D23="Hardware",G23,0)</f>
        <v>0</v>
      </c>
      <c r="O23" s="32">
        <f>IF(D23="software",G23,0)</f>
        <v>0</v>
      </c>
      <c r="P23" s="38">
        <f>IF(D23="contractual services",G23,0)</f>
        <v>0</v>
      </c>
      <c r="Q23" s="32">
        <f>IF(D23="Other NPS",G23,0)</f>
        <v>0</v>
      </c>
      <c r="R23" s="71"/>
      <c r="S23" s="8">
        <f t="shared" si="5"/>
        <v>0</v>
      </c>
      <c r="T23" s="8">
        <f t="shared" si="6"/>
        <v>2752</v>
      </c>
    </row>
    <row r="24" spans="3:20" ht="12.75">
      <c r="C24" t="s">
        <v>63</v>
      </c>
      <c r="D24" s="157" t="s">
        <v>28</v>
      </c>
      <c r="E24" s="44" t="s">
        <v>54</v>
      </c>
      <c r="F24" s="145" t="s">
        <v>529</v>
      </c>
      <c r="G24" s="140">
        <v>18993</v>
      </c>
      <c r="H24" s="19"/>
      <c r="I24" s="12"/>
      <c r="J24" s="10"/>
      <c r="K24" s="19"/>
      <c r="L24" s="41"/>
      <c r="M24" s="32">
        <f>IF(D24="Personnel",G24,0)</f>
        <v>0</v>
      </c>
      <c r="N24" s="38">
        <f>IF(D24="Hardware",G24,0)</f>
        <v>0</v>
      </c>
      <c r="O24" s="32">
        <f>IF(D24="software",G24,0)</f>
        <v>0</v>
      </c>
      <c r="P24" s="38">
        <f>IF(D24="contractual services",G24,0)</f>
        <v>18993</v>
      </c>
      <c r="Q24" s="32">
        <f>IF(D24="Other NPS",G24,0)</f>
        <v>0</v>
      </c>
      <c r="R24" s="71"/>
      <c r="T24" s="8">
        <f t="shared" si="6"/>
        <v>18993</v>
      </c>
    </row>
    <row r="25" spans="3:20" ht="25.5">
      <c r="C25" t="s">
        <v>63</v>
      </c>
      <c r="D25" s="157" t="s">
        <v>29</v>
      </c>
      <c r="E25" s="44" t="s">
        <v>54</v>
      </c>
      <c r="F25" s="349" t="s">
        <v>535</v>
      </c>
      <c r="G25" s="12">
        <v>10000</v>
      </c>
      <c r="H25" s="19"/>
      <c r="I25" s="12"/>
      <c r="J25" s="10"/>
      <c r="K25" s="174"/>
      <c r="L25" s="41"/>
      <c r="M25" s="32">
        <f t="shared" si="0"/>
        <v>0</v>
      </c>
      <c r="N25" s="38">
        <f t="shared" si="1"/>
        <v>0</v>
      </c>
      <c r="O25" s="32">
        <f t="shared" si="2"/>
        <v>0</v>
      </c>
      <c r="P25" s="38">
        <f t="shared" si="3"/>
        <v>0</v>
      </c>
      <c r="Q25" s="32">
        <f t="shared" si="4"/>
        <v>10000</v>
      </c>
      <c r="R25" s="71"/>
      <c r="S25" s="8">
        <f t="shared" si="5"/>
        <v>0</v>
      </c>
      <c r="T25" s="8">
        <f t="shared" si="6"/>
        <v>10000</v>
      </c>
    </row>
    <row r="26" spans="4:20" ht="12.75">
      <c r="D26" s="157"/>
      <c r="F26" s="145"/>
      <c r="G26" s="12"/>
      <c r="H26" s="19"/>
      <c r="I26" s="12"/>
      <c r="J26" s="10"/>
      <c r="K26" s="174"/>
      <c r="L26" s="41"/>
      <c r="M26" s="32">
        <f t="shared" si="0"/>
        <v>0</v>
      </c>
      <c r="N26" s="38">
        <f t="shared" si="1"/>
        <v>0</v>
      </c>
      <c r="O26" s="32">
        <f t="shared" si="2"/>
        <v>0</v>
      </c>
      <c r="P26" s="38">
        <f t="shared" si="3"/>
        <v>0</v>
      </c>
      <c r="Q26" s="32">
        <f t="shared" si="4"/>
        <v>0</v>
      </c>
      <c r="R26" s="71"/>
      <c r="S26" s="8">
        <f t="shared" si="5"/>
        <v>0</v>
      </c>
      <c r="T26" s="8">
        <f t="shared" si="6"/>
        <v>0</v>
      </c>
    </row>
    <row r="27" spans="2:20" ht="12.75">
      <c r="B27" t="s">
        <v>204</v>
      </c>
      <c r="D27" s="157"/>
      <c r="F27" s="153" t="s">
        <v>296</v>
      </c>
      <c r="G27" s="12"/>
      <c r="H27" s="19"/>
      <c r="I27" s="12"/>
      <c r="J27" s="10"/>
      <c r="K27" s="174"/>
      <c r="L27" s="41"/>
      <c r="M27" s="32">
        <f t="shared" si="0"/>
        <v>0</v>
      </c>
      <c r="N27" s="38">
        <f t="shared" si="1"/>
        <v>0</v>
      </c>
      <c r="O27" s="32">
        <f t="shared" si="2"/>
        <v>0</v>
      </c>
      <c r="P27" s="38">
        <f t="shared" si="3"/>
        <v>0</v>
      </c>
      <c r="Q27" s="32">
        <f t="shared" si="4"/>
        <v>0</v>
      </c>
      <c r="R27" s="71"/>
      <c r="S27" s="8">
        <f t="shared" si="5"/>
        <v>0</v>
      </c>
      <c r="T27" s="8">
        <f t="shared" si="6"/>
        <v>0</v>
      </c>
    </row>
    <row r="28" spans="3:20" ht="12.75">
      <c r="C28" t="s">
        <v>63</v>
      </c>
      <c r="D28" s="157" t="s">
        <v>25</v>
      </c>
      <c r="E28" s="44" t="s">
        <v>54</v>
      </c>
      <c r="F28" s="145" t="s">
        <v>297</v>
      </c>
      <c r="G28" s="147">
        <v>800</v>
      </c>
      <c r="H28" s="19"/>
      <c r="I28" s="12"/>
      <c r="J28" s="10"/>
      <c r="K28" s="174"/>
      <c r="L28" s="41"/>
      <c r="M28" s="32">
        <f t="shared" si="0"/>
        <v>800</v>
      </c>
      <c r="N28" s="38">
        <f t="shared" si="1"/>
        <v>0</v>
      </c>
      <c r="O28" s="32">
        <f t="shared" si="2"/>
        <v>0</v>
      </c>
      <c r="P28" s="38">
        <f t="shared" si="3"/>
        <v>0</v>
      </c>
      <c r="Q28" s="32">
        <f t="shared" si="4"/>
        <v>0</v>
      </c>
      <c r="R28" s="71"/>
      <c r="S28" s="8">
        <f t="shared" si="5"/>
        <v>0</v>
      </c>
      <c r="T28" s="8">
        <f t="shared" si="6"/>
        <v>800</v>
      </c>
    </row>
    <row r="29" spans="3:20" ht="12.75">
      <c r="C29" t="s">
        <v>63</v>
      </c>
      <c r="D29" s="157" t="s">
        <v>25</v>
      </c>
      <c r="E29" s="44" t="s">
        <v>54</v>
      </c>
      <c r="F29" s="145" t="s">
        <v>298</v>
      </c>
      <c r="G29" s="143">
        <v>1200</v>
      </c>
      <c r="H29" s="19"/>
      <c r="I29" s="12"/>
      <c r="J29" s="10"/>
      <c r="K29" s="174"/>
      <c r="L29" s="41"/>
      <c r="M29" s="32">
        <f t="shared" si="0"/>
        <v>1200</v>
      </c>
      <c r="N29" s="38">
        <f t="shared" si="1"/>
        <v>0</v>
      </c>
      <c r="O29" s="32">
        <f t="shared" si="2"/>
        <v>0</v>
      </c>
      <c r="P29" s="38">
        <f t="shared" si="3"/>
        <v>0</v>
      </c>
      <c r="Q29" s="32">
        <f t="shared" si="4"/>
        <v>0</v>
      </c>
      <c r="R29" s="71"/>
      <c r="S29" s="8">
        <f t="shared" si="5"/>
        <v>0</v>
      </c>
      <c r="T29" s="8">
        <f t="shared" si="6"/>
        <v>1200</v>
      </c>
    </row>
    <row r="30" spans="3:20" ht="12.75">
      <c r="C30" t="s">
        <v>63</v>
      </c>
      <c r="D30" s="157" t="s">
        <v>25</v>
      </c>
      <c r="E30" s="44" t="s">
        <v>54</v>
      </c>
      <c r="F30" s="145" t="s">
        <v>299</v>
      </c>
      <c r="G30" s="143">
        <v>1200</v>
      </c>
      <c r="H30" s="19"/>
      <c r="I30" s="12"/>
      <c r="J30" s="10"/>
      <c r="K30" s="174"/>
      <c r="L30" s="41"/>
      <c r="M30" s="32">
        <f t="shared" si="0"/>
        <v>1200</v>
      </c>
      <c r="N30" s="38">
        <f t="shared" si="1"/>
        <v>0</v>
      </c>
      <c r="O30" s="32">
        <f t="shared" si="2"/>
        <v>0</v>
      </c>
      <c r="P30" s="38">
        <f t="shared" si="3"/>
        <v>0</v>
      </c>
      <c r="Q30" s="32">
        <f t="shared" si="4"/>
        <v>0</v>
      </c>
      <c r="R30" s="71"/>
      <c r="S30" s="8">
        <f t="shared" si="5"/>
        <v>0</v>
      </c>
      <c r="T30" s="8">
        <f t="shared" si="6"/>
        <v>1200</v>
      </c>
    </row>
    <row r="31" spans="3:20" ht="12.75">
      <c r="C31" t="s">
        <v>63</v>
      </c>
      <c r="D31" s="157" t="s">
        <v>25</v>
      </c>
      <c r="E31" s="44" t="s">
        <v>54</v>
      </c>
      <c r="F31" s="145" t="s">
        <v>300</v>
      </c>
      <c r="G31" s="143">
        <v>2000</v>
      </c>
      <c r="H31" s="19"/>
      <c r="I31" s="12"/>
      <c r="J31" s="10"/>
      <c r="K31" s="174"/>
      <c r="L31" s="41"/>
      <c r="M31" s="32">
        <f t="shared" si="0"/>
        <v>2000</v>
      </c>
      <c r="N31" s="38">
        <f t="shared" si="1"/>
        <v>0</v>
      </c>
      <c r="O31" s="32">
        <f t="shared" si="2"/>
        <v>0</v>
      </c>
      <c r="P31" s="38">
        <f t="shared" si="3"/>
        <v>0</v>
      </c>
      <c r="Q31" s="32">
        <f t="shared" si="4"/>
        <v>0</v>
      </c>
      <c r="R31" s="71"/>
      <c r="S31" s="8">
        <f t="shared" si="5"/>
        <v>0</v>
      </c>
      <c r="T31" s="8">
        <f t="shared" si="6"/>
        <v>2000</v>
      </c>
    </row>
    <row r="32" spans="3:20" ht="25.5">
      <c r="C32" t="s">
        <v>63</v>
      </c>
      <c r="D32" s="157" t="s">
        <v>25</v>
      </c>
      <c r="E32" s="44" t="s">
        <v>54</v>
      </c>
      <c r="F32" s="145" t="s">
        <v>301</v>
      </c>
      <c r="G32" s="143">
        <v>2000</v>
      </c>
      <c r="H32" s="19">
        <v>4800</v>
      </c>
      <c r="I32" s="12"/>
      <c r="J32" s="10"/>
      <c r="K32" s="174"/>
      <c r="L32" s="41"/>
      <c r="M32" s="32">
        <f t="shared" si="0"/>
        <v>2000</v>
      </c>
      <c r="N32" s="38">
        <f t="shared" si="1"/>
        <v>0</v>
      </c>
      <c r="O32" s="32">
        <f t="shared" si="2"/>
        <v>0</v>
      </c>
      <c r="P32" s="38">
        <f t="shared" si="3"/>
        <v>0</v>
      </c>
      <c r="Q32" s="32">
        <f t="shared" si="4"/>
        <v>0</v>
      </c>
      <c r="R32" s="71"/>
      <c r="S32" s="8">
        <f t="shared" si="5"/>
        <v>0</v>
      </c>
      <c r="T32" s="8">
        <f t="shared" si="6"/>
        <v>2000</v>
      </c>
    </row>
    <row r="33" spans="4:20" ht="12.75">
      <c r="D33" s="157"/>
      <c r="F33" s="145"/>
      <c r="G33" s="12"/>
      <c r="H33" s="19"/>
      <c r="I33" s="12"/>
      <c r="J33" s="10"/>
      <c r="K33" s="174"/>
      <c r="L33" s="41"/>
      <c r="M33" s="32">
        <f t="shared" si="0"/>
        <v>0</v>
      </c>
      <c r="N33" s="38">
        <f t="shared" si="1"/>
        <v>0</v>
      </c>
      <c r="O33" s="32">
        <f t="shared" si="2"/>
        <v>0</v>
      </c>
      <c r="P33" s="38">
        <f t="shared" si="3"/>
        <v>0</v>
      </c>
      <c r="Q33" s="32">
        <f t="shared" si="4"/>
        <v>0</v>
      </c>
      <c r="R33" s="71"/>
      <c r="S33" s="8">
        <f t="shared" si="5"/>
        <v>0</v>
      </c>
      <c r="T33" s="8">
        <f t="shared" si="6"/>
        <v>0</v>
      </c>
    </row>
    <row r="34" spans="7:20" ht="12.75">
      <c r="G34" s="12"/>
      <c r="H34" s="19"/>
      <c r="I34" s="12"/>
      <c r="J34" s="10"/>
      <c r="K34" s="174"/>
      <c r="L34" s="41"/>
      <c r="M34" s="32">
        <f aca="true" t="shared" si="7" ref="M34:M39">IF(D34="Personnel",G34,0)</f>
        <v>0</v>
      </c>
      <c r="N34" s="38">
        <f aca="true" t="shared" si="8" ref="N34:N39">IF(D34="Hardware",G34,0)</f>
        <v>0</v>
      </c>
      <c r="O34" s="32">
        <f aca="true" t="shared" si="9" ref="O34:O39">IF(D34="software",G34,0)</f>
        <v>0</v>
      </c>
      <c r="P34" s="38">
        <f aca="true" t="shared" si="10" ref="P34:P39">IF(D34="contractual services",G34,0)</f>
        <v>0</v>
      </c>
      <c r="Q34" s="32">
        <f aca="true" t="shared" si="11" ref="Q34:Q39">IF(D34="Other NPS",G34,0)</f>
        <v>0</v>
      </c>
      <c r="R34" s="71"/>
      <c r="S34" s="8">
        <f aca="true" t="shared" si="12" ref="S34:S39">IF(E34="yes",G34,0)</f>
        <v>0</v>
      </c>
      <c r="T34" s="8">
        <f aca="true" t="shared" si="13" ref="T34:T39">IF(E34="no",G34,0)</f>
        <v>0</v>
      </c>
    </row>
    <row r="35" spans="3:20" ht="13.5" thickBot="1">
      <c r="C35" s="14" t="s">
        <v>66</v>
      </c>
      <c r="G35" s="24"/>
      <c r="H35" s="25"/>
      <c r="I35" s="24"/>
      <c r="J35" s="26"/>
      <c r="K35" s="174"/>
      <c r="L35" s="41"/>
      <c r="M35" s="32">
        <f t="shared" si="7"/>
        <v>0</v>
      </c>
      <c r="N35" s="38">
        <f t="shared" si="8"/>
        <v>0</v>
      </c>
      <c r="O35" s="32">
        <f t="shared" si="9"/>
        <v>0</v>
      </c>
      <c r="P35" s="38">
        <f t="shared" si="10"/>
        <v>0</v>
      </c>
      <c r="Q35" s="32">
        <f t="shared" si="11"/>
        <v>0</v>
      </c>
      <c r="R35" s="71"/>
      <c r="S35" s="8">
        <f t="shared" si="12"/>
        <v>0</v>
      </c>
      <c r="T35" s="8">
        <f t="shared" si="13"/>
        <v>0</v>
      </c>
    </row>
    <row r="36" spans="3:20" ht="26.25" thickTop="1">
      <c r="C36" s="14"/>
      <c r="E36" s="133" t="s">
        <v>15</v>
      </c>
      <c r="F36" s="207" t="str">
        <f>A10</f>
        <v>Milestone #1 Governance and Project Management </v>
      </c>
      <c r="G36" s="12">
        <f>SUM(G11:G35)</f>
        <v>106422</v>
      </c>
      <c r="H36" s="19">
        <f>SUM(H12:H35)</f>
        <v>48835</v>
      </c>
      <c r="I36" s="12">
        <f>SUM(I10:I35)</f>
        <v>2640</v>
      </c>
      <c r="J36" s="10">
        <f>SUM(J10:J35)</f>
        <v>0</v>
      </c>
      <c r="K36" s="174"/>
      <c r="L36" s="41"/>
      <c r="M36" s="32">
        <f t="shared" si="7"/>
        <v>0</v>
      </c>
      <c r="N36" s="38">
        <f t="shared" si="8"/>
        <v>0</v>
      </c>
      <c r="O36" s="32">
        <f t="shared" si="9"/>
        <v>0</v>
      </c>
      <c r="P36" s="38">
        <f t="shared" si="10"/>
        <v>0</v>
      </c>
      <c r="Q36" s="32">
        <f t="shared" si="11"/>
        <v>0</v>
      </c>
      <c r="R36" s="71"/>
      <c r="S36" s="8">
        <f t="shared" si="12"/>
        <v>0</v>
      </c>
      <c r="T36" s="8">
        <f t="shared" si="13"/>
        <v>0</v>
      </c>
    </row>
    <row r="37" spans="3:20" ht="12.75">
      <c r="C37" s="14"/>
      <c r="G37" s="12"/>
      <c r="H37" s="19"/>
      <c r="I37" s="12"/>
      <c r="J37" s="10"/>
      <c r="K37" s="174"/>
      <c r="L37" s="41"/>
      <c r="M37" s="32">
        <f t="shared" si="7"/>
        <v>0</v>
      </c>
      <c r="N37" s="38">
        <f t="shared" si="8"/>
        <v>0</v>
      </c>
      <c r="O37" s="32">
        <f t="shared" si="9"/>
        <v>0</v>
      </c>
      <c r="P37" s="38">
        <f t="shared" si="10"/>
        <v>0</v>
      </c>
      <c r="Q37" s="32">
        <f t="shared" si="11"/>
        <v>0</v>
      </c>
      <c r="R37" s="71"/>
      <c r="S37" s="8">
        <f t="shared" si="12"/>
        <v>0</v>
      </c>
      <c r="T37" s="8">
        <f t="shared" si="13"/>
        <v>0</v>
      </c>
    </row>
    <row r="38" spans="7:20" ht="12.75">
      <c r="G38" s="12"/>
      <c r="H38" s="19"/>
      <c r="I38" s="12"/>
      <c r="J38" s="10"/>
      <c r="K38" s="174"/>
      <c r="L38" s="41"/>
      <c r="M38" s="32">
        <f t="shared" si="7"/>
        <v>0</v>
      </c>
      <c r="N38" s="38">
        <f t="shared" si="8"/>
        <v>0</v>
      </c>
      <c r="O38" s="32">
        <f t="shared" si="9"/>
        <v>0</v>
      </c>
      <c r="P38" s="38">
        <f t="shared" si="10"/>
        <v>0</v>
      </c>
      <c r="Q38" s="32">
        <f t="shared" si="11"/>
        <v>0</v>
      </c>
      <c r="R38" s="71"/>
      <c r="S38" s="8">
        <f t="shared" si="12"/>
        <v>0</v>
      </c>
      <c r="T38" s="8">
        <f t="shared" si="13"/>
        <v>0</v>
      </c>
    </row>
    <row r="39" spans="1:20" ht="12.75">
      <c r="A39" s="7" t="s">
        <v>302</v>
      </c>
      <c r="D39" s="157"/>
      <c r="F39" s="145"/>
      <c r="G39" s="12"/>
      <c r="H39" s="19"/>
      <c r="I39" s="12"/>
      <c r="J39" s="10"/>
      <c r="K39" s="174"/>
      <c r="L39" s="41"/>
      <c r="M39" s="32">
        <f t="shared" si="7"/>
        <v>0</v>
      </c>
      <c r="N39" s="38">
        <f t="shared" si="8"/>
        <v>0</v>
      </c>
      <c r="O39" s="32">
        <f t="shared" si="9"/>
        <v>0</v>
      </c>
      <c r="P39" s="38">
        <f t="shared" si="10"/>
        <v>0</v>
      </c>
      <c r="Q39" s="32">
        <f t="shared" si="11"/>
        <v>0</v>
      </c>
      <c r="R39" s="71"/>
      <c r="S39" s="8">
        <f t="shared" si="12"/>
        <v>0</v>
      </c>
      <c r="T39" s="8">
        <f t="shared" si="13"/>
        <v>0</v>
      </c>
    </row>
    <row r="40" spans="2:20" ht="25.5">
      <c r="B40" t="s">
        <v>201</v>
      </c>
      <c r="D40" s="157"/>
      <c r="F40" s="158" t="s">
        <v>218</v>
      </c>
      <c r="G40" s="12"/>
      <c r="H40" s="19"/>
      <c r="I40" s="12"/>
      <c r="J40" s="10"/>
      <c r="K40" s="174"/>
      <c r="L40" s="41"/>
      <c r="M40" s="32">
        <f aca="true" t="shared" si="14" ref="M40:M103">IF(D40="Personnel",G40,0)</f>
        <v>0</v>
      </c>
      <c r="N40" s="38">
        <f aca="true" t="shared" si="15" ref="N40:N103">IF(D40="Hardware",G40,0)</f>
        <v>0</v>
      </c>
      <c r="O40" s="32">
        <f aca="true" t="shared" si="16" ref="O40:O103">IF(D40="software",G40,0)</f>
        <v>0</v>
      </c>
      <c r="P40" s="38">
        <f aca="true" t="shared" si="17" ref="P40:P103">IF(D40="contractual services",G40,0)</f>
        <v>0</v>
      </c>
      <c r="Q40" s="32">
        <f aca="true" t="shared" si="18" ref="Q40:Q103">IF(D40="Other NPS",G40,0)</f>
        <v>0</v>
      </c>
      <c r="R40" s="71"/>
      <c r="S40" s="8">
        <f aca="true" t="shared" si="19" ref="S40:S103">IF(E40="yes",G40,0)</f>
        <v>0</v>
      </c>
      <c r="T40" s="8">
        <f aca="true" t="shared" si="20" ref="T40:T103">IF(E40="no",G40,0)</f>
        <v>0</v>
      </c>
    </row>
    <row r="41" spans="1:20" ht="25.5">
      <c r="A41" s="201"/>
      <c r="B41" s="201"/>
      <c r="C41" s="201" t="s">
        <v>63</v>
      </c>
      <c r="D41" s="202" t="s">
        <v>28</v>
      </c>
      <c r="E41" s="203" t="s">
        <v>54</v>
      </c>
      <c r="F41" s="204" t="s">
        <v>303</v>
      </c>
      <c r="G41" s="211">
        <v>18375</v>
      </c>
      <c r="H41" s="212"/>
      <c r="I41" s="211"/>
      <c r="J41" s="213"/>
      <c r="K41" s="260"/>
      <c r="L41" s="41"/>
      <c r="M41" s="32">
        <f t="shared" si="14"/>
        <v>0</v>
      </c>
      <c r="N41" s="38">
        <f t="shared" si="15"/>
        <v>0</v>
      </c>
      <c r="O41" s="32">
        <f t="shared" si="16"/>
        <v>0</v>
      </c>
      <c r="P41" s="38">
        <f t="shared" si="17"/>
        <v>18375</v>
      </c>
      <c r="Q41" s="32">
        <f t="shared" si="18"/>
        <v>0</v>
      </c>
      <c r="R41" s="71"/>
      <c r="S41" s="8">
        <f t="shared" si="19"/>
        <v>0</v>
      </c>
      <c r="T41" s="8">
        <f t="shared" si="20"/>
        <v>18375</v>
      </c>
    </row>
    <row r="42" spans="1:20" ht="25.5">
      <c r="A42" s="35"/>
      <c r="B42" s="35"/>
      <c r="C42" s="35" t="s">
        <v>63</v>
      </c>
      <c r="D42" s="208" t="s">
        <v>25</v>
      </c>
      <c r="E42" s="209" t="s">
        <v>54</v>
      </c>
      <c r="F42" s="210" t="s">
        <v>304</v>
      </c>
      <c r="G42" s="143">
        <v>8400</v>
      </c>
      <c r="H42" s="140">
        <v>52324</v>
      </c>
      <c r="I42" s="400"/>
      <c r="J42" s="138"/>
      <c r="K42" s="238"/>
      <c r="L42" s="41"/>
      <c r="M42" s="32">
        <f t="shared" si="14"/>
        <v>8400</v>
      </c>
      <c r="N42" s="38">
        <f t="shared" si="15"/>
        <v>0</v>
      </c>
      <c r="O42" s="32">
        <f t="shared" si="16"/>
        <v>0</v>
      </c>
      <c r="P42" s="38">
        <f t="shared" si="17"/>
        <v>0</v>
      </c>
      <c r="Q42" s="32">
        <f t="shared" si="18"/>
        <v>0</v>
      </c>
      <c r="R42" s="71"/>
      <c r="S42" s="8">
        <f t="shared" si="19"/>
        <v>0</v>
      </c>
      <c r="T42" s="8">
        <f t="shared" si="20"/>
        <v>8400</v>
      </c>
    </row>
    <row r="43" spans="1:20" ht="12.75">
      <c r="A43" s="35"/>
      <c r="B43" s="35"/>
      <c r="C43" s="35" t="s">
        <v>63</v>
      </c>
      <c r="D43" s="208" t="s">
        <v>29</v>
      </c>
      <c r="E43" s="209" t="s">
        <v>54</v>
      </c>
      <c r="F43" s="210" t="s">
        <v>305</v>
      </c>
      <c r="G43" s="140">
        <v>1500</v>
      </c>
      <c r="H43" s="141"/>
      <c r="I43" s="140"/>
      <c r="J43" s="138"/>
      <c r="K43" s="238"/>
      <c r="L43" s="41"/>
      <c r="M43" s="32">
        <f t="shared" si="14"/>
        <v>0</v>
      </c>
      <c r="N43" s="38">
        <f t="shared" si="15"/>
        <v>0</v>
      </c>
      <c r="O43" s="32">
        <f t="shared" si="16"/>
        <v>0</v>
      </c>
      <c r="P43" s="38">
        <f t="shared" si="17"/>
        <v>0</v>
      </c>
      <c r="Q43" s="32">
        <f t="shared" si="18"/>
        <v>1500</v>
      </c>
      <c r="R43" s="71"/>
      <c r="S43" s="8">
        <f t="shared" si="19"/>
        <v>0</v>
      </c>
      <c r="T43" s="8">
        <f t="shared" si="20"/>
        <v>1500</v>
      </c>
    </row>
    <row r="44" spans="1:20" ht="25.5">
      <c r="A44" s="35"/>
      <c r="B44" s="35"/>
      <c r="C44" s="35" t="s">
        <v>63</v>
      </c>
      <c r="D44" s="208" t="s">
        <v>25</v>
      </c>
      <c r="E44" s="209" t="s">
        <v>54</v>
      </c>
      <c r="F44" s="210" t="s">
        <v>306</v>
      </c>
      <c r="G44" s="147">
        <v>3290</v>
      </c>
      <c r="H44" s="35"/>
      <c r="I44" s="140"/>
      <c r="J44" s="138"/>
      <c r="K44" s="238"/>
      <c r="L44" s="41"/>
      <c r="M44" s="32">
        <f t="shared" si="14"/>
        <v>3290</v>
      </c>
      <c r="N44" s="38">
        <f t="shared" si="15"/>
        <v>0</v>
      </c>
      <c r="O44" s="32">
        <f t="shared" si="16"/>
        <v>0</v>
      </c>
      <c r="P44" s="38">
        <f t="shared" si="17"/>
        <v>0</v>
      </c>
      <c r="Q44" s="32">
        <f t="shared" si="18"/>
        <v>0</v>
      </c>
      <c r="R44" s="71"/>
      <c r="S44" s="8">
        <f t="shared" si="19"/>
        <v>0</v>
      </c>
      <c r="T44" s="8">
        <f t="shared" si="20"/>
        <v>3290</v>
      </c>
    </row>
    <row r="45" spans="1:20" ht="25.5">
      <c r="A45" s="201"/>
      <c r="B45" s="201"/>
      <c r="C45" s="201" t="s">
        <v>63</v>
      </c>
      <c r="D45" s="202" t="s">
        <v>28</v>
      </c>
      <c r="E45" s="203" t="s">
        <v>54</v>
      </c>
      <c r="F45" s="204" t="s">
        <v>307</v>
      </c>
      <c r="G45" s="211">
        <v>21000</v>
      </c>
      <c r="H45" s="201"/>
      <c r="I45" s="211"/>
      <c r="J45" s="213"/>
      <c r="K45" s="260"/>
      <c r="L45" s="41"/>
      <c r="M45" s="32">
        <f t="shared" si="14"/>
        <v>0</v>
      </c>
      <c r="N45" s="38">
        <f t="shared" si="15"/>
        <v>0</v>
      </c>
      <c r="O45" s="32">
        <f t="shared" si="16"/>
        <v>0</v>
      </c>
      <c r="P45" s="38">
        <f t="shared" si="17"/>
        <v>21000</v>
      </c>
      <c r="Q45" s="32">
        <f t="shared" si="18"/>
        <v>0</v>
      </c>
      <c r="R45" s="71"/>
      <c r="S45" s="8">
        <f t="shared" si="19"/>
        <v>0</v>
      </c>
      <c r="T45" s="8">
        <f t="shared" si="20"/>
        <v>21000</v>
      </c>
    </row>
    <row r="46" spans="3:20" s="35" customFormat="1" ht="25.5">
      <c r="C46" s="35" t="s">
        <v>63</v>
      </c>
      <c r="D46" s="208" t="s">
        <v>25</v>
      </c>
      <c r="E46" s="209" t="s">
        <v>54</v>
      </c>
      <c r="F46" s="210" t="s">
        <v>463</v>
      </c>
      <c r="G46" s="147">
        <v>400</v>
      </c>
      <c r="I46" s="140"/>
      <c r="J46" s="138"/>
      <c r="K46" s="238"/>
      <c r="L46" s="41"/>
      <c r="M46" s="32">
        <f t="shared" si="14"/>
        <v>400</v>
      </c>
      <c r="N46" s="38">
        <f t="shared" si="15"/>
        <v>0</v>
      </c>
      <c r="O46" s="32">
        <f t="shared" si="16"/>
        <v>0</v>
      </c>
      <c r="P46" s="38">
        <f t="shared" si="17"/>
        <v>0</v>
      </c>
      <c r="Q46" s="32">
        <f t="shared" si="18"/>
        <v>0</v>
      </c>
      <c r="R46" s="71"/>
      <c r="S46" s="8">
        <f t="shared" si="19"/>
        <v>0</v>
      </c>
      <c r="T46" s="8">
        <f t="shared" si="20"/>
        <v>400</v>
      </c>
    </row>
    <row r="47" spans="3:20" ht="25.5">
      <c r="C47" t="s">
        <v>63</v>
      </c>
      <c r="D47" s="157" t="s">
        <v>28</v>
      </c>
      <c r="E47" s="44" t="s">
        <v>54</v>
      </c>
      <c r="F47" s="145" t="s">
        <v>308</v>
      </c>
      <c r="G47" s="234">
        <v>3850</v>
      </c>
      <c r="H47" s="19">
        <v>21000</v>
      </c>
      <c r="I47" s="12"/>
      <c r="J47" s="10"/>
      <c r="K47" s="174"/>
      <c r="L47" s="41"/>
      <c r="M47" s="32">
        <f t="shared" si="14"/>
        <v>0</v>
      </c>
      <c r="N47" s="38">
        <f t="shared" si="15"/>
        <v>0</v>
      </c>
      <c r="O47" s="32">
        <f t="shared" si="16"/>
        <v>0</v>
      </c>
      <c r="P47" s="38">
        <f t="shared" si="17"/>
        <v>3850</v>
      </c>
      <c r="Q47" s="32">
        <f t="shared" si="18"/>
        <v>0</v>
      </c>
      <c r="R47" s="71"/>
      <c r="S47" s="8">
        <f t="shared" si="19"/>
        <v>0</v>
      </c>
      <c r="T47" s="8">
        <f t="shared" si="20"/>
        <v>3850</v>
      </c>
    </row>
    <row r="48" spans="3:20" ht="25.5">
      <c r="C48" t="s">
        <v>63</v>
      </c>
      <c r="D48" s="208" t="s">
        <v>25</v>
      </c>
      <c r="E48" s="209" t="s">
        <v>147</v>
      </c>
      <c r="F48" s="145" t="s">
        <v>220</v>
      </c>
      <c r="G48" s="154">
        <v>800</v>
      </c>
      <c r="H48" s="12">
        <v>860</v>
      </c>
      <c r="I48" s="12"/>
      <c r="J48" s="10"/>
      <c r="K48" s="174"/>
      <c r="L48" s="41"/>
      <c r="M48" s="32">
        <f t="shared" si="14"/>
        <v>800</v>
      </c>
      <c r="N48" s="38">
        <f t="shared" si="15"/>
        <v>0</v>
      </c>
      <c r="O48" s="32">
        <f t="shared" si="16"/>
        <v>0</v>
      </c>
      <c r="P48" s="38">
        <f t="shared" si="17"/>
        <v>0</v>
      </c>
      <c r="Q48" s="32">
        <f t="shared" si="18"/>
        <v>0</v>
      </c>
      <c r="R48" s="71"/>
      <c r="S48" s="8">
        <f t="shared" si="19"/>
        <v>0</v>
      </c>
      <c r="T48" s="8">
        <f t="shared" si="20"/>
        <v>800</v>
      </c>
    </row>
    <row r="49" spans="1:20" ht="25.5">
      <c r="A49" s="214"/>
      <c r="B49" s="215"/>
      <c r="C49" s="215" t="s">
        <v>63</v>
      </c>
      <c r="D49" s="216" t="s">
        <v>25</v>
      </c>
      <c r="E49" s="217" t="s">
        <v>147</v>
      </c>
      <c r="F49" s="218" t="s">
        <v>309</v>
      </c>
      <c r="G49" s="219">
        <v>11500</v>
      </c>
      <c r="H49" s="220">
        <v>21000</v>
      </c>
      <c r="I49" s="219"/>
      <c r="J49" s="221"/>
      <c r="K49" s="237"/>
      <c r="L49" s="41"/>
      <c r="M49" s="32">
        <f t="shared" si="14"/>
        <v>11500</v>
      </c>
      <c r="N49" s="38">
        <f t="shared" si="15"/>
        <v>0</v>
      </c>
      <c r="O49" s="32">
        <f t="shared" si="16"/>
        <v>0</v>
      </c>
      <c r="P49" s="38">
        <f t="shared" si="17"/>
        <v>0</v>
      </c>
      <c r="Q49" s="32">
        <f t="shared" si="18"/>
        <v>0</v>
      </c>
      <c r="R49" s="71"/>
      <c r="S49" s="8">
        <f t="shared" si="19"/>
        <v>0</v>
      </c>
      <c r="T49" s="8">
        <f t="shared" si="20"/>
        <v>11500</v>
      </c>
    </row>
    <row r="50" spans="1:20" ht="25.5">
      <c r="A50" s="139"/>
      <c r="B50" s="35"/>
      <c r="C50" s="35" t="s">
        <v>63</v>
      </c>
      <c r="D50" s="208" t="s">
        <v>25</v>
      </c>
      <c r="E50" s="209" t="s">
        <v>147</v>
      </c>
      <c r="F50" s="210" t="s">
        <v>310</v>
      </c>
      <c r="G50" s="143">
        <v>4400</v>
      </c>
      <c r="H50" s="141">
        <v>21000</v>
      </c>
      <c r="I50" s="140"/>
      <c r="J50" s="138"/>
      <c r="K50" s="238"/>
      <c r="L50" s="41"/>
      <c r="M50" s="32">
        <f t="shared" si="14"/>
        <v>4400</v>
      </c>
      <c r="N50" s="38">
        <f t="shared" si="15"/>
        <v>0</v>
      </c>
      <c r="O50" s="32">
        <f t="shared" si="16"/>
        <v>0</v>
      </c>
      <c r="P50" s="38">
        <f t="shared" si="17"/>
        <v>0</v>
      </c>
      <c r="Q50" s="32">
        <f t="shared" si="18"/>
        <v>0</v>
      </c>
      <c r="R50" s="71"/>
      <c r="S50" s="8">
        <f t="shared" si="19"/>
        <v>0</v>
      </c>
      <c r="T50" s="8">
        <f t="shared" si="20"/>
        <v>4400</v>
      </c>
    </row>
    <row r="51" spans="1:20" ht="12.75">
      <c r="A51" s="7"/>
      <c r="D51" s="157"/>
      <c r="F51" s="145"/>
      <c r="G51" s="12"/>
      <c r="H51" s="19"/>
      <c r="I51" s="12"/>
      <c r="J51" s="10"/>
      <c r="K51" s="174"/>
      <c r="L51" s="41"/>
      <c r="M51" s="32">
        <f t="shared" si="14"/>
        <v>0</v>
      </c>
      <c r="N51" s="38">
        <f t="shared" si="15"/>
        <v>0</v>
      </c>
      <c r="O51" s="32">
        <f t="shared" si="16"/>
        <v>0</v>
      </c>
      <c r="P51" s="38">
        <f t="shared" si="17"/>
        <v>0</v>
      </c>
      <c r="Q51" s="32">
        <f t="shared" si="18"/>
        <v>0</v>
      </c>
      <c r="R51" s="71"/>
      <c r="S51" s="8">
        <f t="shared" si="19"/>
        <v>0</v>
      </c>
      <c r="T51" s="8">
        <f t="shared" si="20"/>
        <v>0</v>
      </c>
    </row>
    <row r="52" spans="1:20" ht="25.5">
      <c r="A52" s="7"/>
      <c r="B52" s="222" t="s">
        <v>311</v>
      </c>
      <c r="C52" s="7"/>
      <c r="D52" s="223"/>
      <c r="E52" s="133"/>
      <c r="F52" s="153" t="s">
        <v>312</v>
      </c>
      <c r="G52" s="170"/>
      <c r="H52" s="224"/>
      <c r="I52" s="170"/>
      <c r="J52" s="225"/>
      <c r="K52" s="251"/>
      <c r="L52" s="41"/>
      <c r="M52" s="32">
        <f t="shared" si="14"/>
        <v>0</v>
      </c>
      <c r="N52" s="38">
        <f t="shared" si="15"/>
        <v>0</v>
      </c>
      <c r="O52" s="32">
        <f t="shared" si="16"/>
        <v>0</v>
      </c>
      <c r="P52" s="38">
        <f t="shared" si="17"/>
        <v>0</v>
      </c>
      <c r="Q52" s="32">
        <f t="shared" si="18"/>
        <v>0</v>
      </c>
      <c r="R52" s="71"/>
      <c r="S52" s="8">
        <f t="shared" si="19"/>
        <v>0</v>
      </c>
      <c r="T52" s="8">
        <f t="shared" si="20"/>
        <v>0</v>
      </c>
    </row>
    <row r="53" spans="3:20" ht="12.75">
      <c r="C53" t="s">
        <v>63</v>
      </c>
      <c r="D53" s="157" t="s">
        <v>25</v>
      </c>
      <c r="E53" s="44" t="s">
        <v>147</v>
      </c>
      <c r="F53" s="145" t="s">
        <v>313</v>
      </c>
      <c r="G53" s="12"/>
      <c r="H53" s="19">
        <v>5377.409722222222</v>
      </c>
      <c r="I53" s="12"/>
      <c r="J53" s="10"/>
      <c r="K53" s="174"/>
      <c r="L53" s="41"/>
      <c r="M53" s="32">
        <f t="shared" si="14"/>
        <v>0</v>
      </c>
      <c r="N53" s="38">
        <f t="shared" si="15"/>
        <v>0</v>
      </c>
      <c r="O53" s="32">
        <f t="shared" si="16"/>
        <v>0</v>
      </c>
      <c r="P53" s="38">
        <f t="shared" si="17"/>
        <v>0</v>
      </c>
      <c r="Q53" s="32">
        <f t="shared" si="18"/>
        <v>0</v>
      </c>
      <c r="R53" s="71"/>
      <c r="S53" s="8">
        <f t="shared" si="19"/>
        <v>0</v>
      </c>
      <c r="T53" s="8">
        <f t="shared" si="20"/>
        <v>0</v>
      </c>
    </row>
    <row r="54" spans="3:20" ht="12.75">
      <c r="C54" t="s">
        <v>63</v>
      </c>
      <c r="D54" s="157" t="s">
        <v>25</v>
      </c>
      <c r="E54" s="44" t="s">
        <v>147</v>
      </c>
      <c r="F54" s="145" t="s">
        <v>475</v>
      </c>
      <c r="G54" s="143">
        <v>1200</v>
      </c>
      <c r="H54" s="19">
        <v>855</v>
      </c>
      <c r="I54" s="12"/>
      <c r="J54" s="10"/>
      <c r="K54" s="194"/>
      <c r="L54" s="41"/>
      <c r="M54" s="32">
        <f t="shared" si="14"/>
        <v>1200</v>
      </c>
      <c r="N54" s="38">
        <f t="shared" si="15"/>
        <v>0</v>
      </c>
      <c r="O54" s="32">
        <f t="shared" si="16"/>
        <v>0</v>
      </c>
      <c r="P54" s="38">
        <f t="shared" si="17"/>
        <v>0</v>
      </c>
      <c r="Q54" s="32">
        <f t="shared" si="18"/>
        <v>0</v>
      </c>
      <c r="R54" s="71"/>
      <c r="S54" s="8">
        <f t="shared" si="19"/>
        <v>0</v>
      </c>
      <c r="T54" s="8">
        <f t="shared" si="20"/>
        <v>1200</v>
      </c>
    </row>
    <row r="55" spans="1:20" ht="25.5">
      <c r="A55" s="149"/>
      <c r="B55" s="149"/>
      <c r="C55" s="149" t="s">
        <v>63</v>
      </c>
      <c r="D55" s="175" t="s">
        <v>28</v>
      </c>
      <c r="E55" s="150" t="s">
        <v>147</v>
      </c>
      <c r="F55" s="155" t="s">
        <v>314</v>
      </c>
      <c r="G55" s="151">
        <v>6860</v>
      </c>
      <c r="H55" s="159"/>
      <c r="I55" s="151"/>
      <c r="J55" s="226"/>
      <c r="K55" s="239"/>
      <c r="L55" s="41"/>
      <c r="M55" s="32">
        <f t="shared" si="14"/>
        <v>0</v>
      </c>
      <c r="N55" s="38">
        <f t="shared" si="15"/>
        <v>0</v>
      </c>
      <c r="O55" s="32">
        <f t="shared" si="16"/>
        <v>0</v>
      </c>
      <c r="P55" s="38">
        <f t="shared" si="17"/>
        <v>6860</v>
      </c>
      <c r="Q55" s="32">
        <f t="shared" si="18"/>
        <v>0</v>
      </c>
      <c r="R55" s="71"/>
      <c r="S55" s="8">
        <f t="shared" si="19"/>
        <v>0</v>
      </c>
      <c r="T55" s="8">
        <f t="shared" si="20"/>
        <v>6860</v>
      </c>
    </row>
    <row r="56" spans="1:20" ht="25.5">
      <c r="A56" s="35"/>
      <c r="B56" s="35"/>
      <c r="C56" s="35" t="s">
        <v>63</v>
      </c>
      <c r="D56" s="208" t="s">
        <v>25</v>
      </c>
      <c r="E56" s="209" t="s">
        <v>147</v>
      </c>
      <c r="F56" s="210" t="s">
        <v>315</v>
      </c>
      <c r="G56" s="140">
        <v>84572.25</v>
      </c>
      <c r="H56" s="141"/>
      <c r="I56" s="140">
        <v>253716.75</v>
      </c>
      <c r="J56" s="138"/>
      <c r="K56" s="190"/>
      <c r="L56" s="41"/>
      <c r="M56" s="32">
        <f t="shared" si="14"/>
        <v>84572.25</v>
      </c>
      <c r="N56" s="38">
        <f t="shared" si="15"/>
        <v>0</v>
      </c>
      <c r="O56" s="32">
        <f t="shared" si="16"/>
        <v>0</v>
      </c>
      <c r="P56" s="38">
        <f t="shared" si="17"/>
        <v>0</v>
      </c>
      <c r="Q56" s="32">
        <f t="shared" si="18"/>
        <v>0</v>
      </c>
      <c r="R56" s="71"/>
      <c r="S56" s="8">
        <f t="shared" si="19"/>
        <v>0</v>
      </c>
      <c r="T56" s="8">
        <f t="shared" si="20"/>
        <v>84572.25</v>
      </c>
    </row>
    <row r="57" spans="3:20" ht="12.75">
      <c r="C57" t="s">
        <v>63</v>
      </c>
      <c r="D57" s="157" t="s">
        <v>28</v>
      </c>
      <c r="E57" s="209" t="s">
        <v>147</v>
      </c>
      <c r="F57" s="145" t="s">
        <v>316</v>
      </c>
      <c r="G57" s="140">
        <v>5000</v>
      </c>
      <c r="H57" s="141"/>
      <c r="I57" s="12"/>
      <c r="J57" s="10"/>
      <c r="K57" s="174"/>
      <c r="L57" s="41"/>
      <c r="M57" s="32">
        <f t="shared" si="14"/>
        <v>0</v>
      </c>
      <c r="N57" s="38">
        <f t="shared" si="15"/>
        <v>0</v>
      </c>
      <c r="O57" s="32">
        <f t="shared" si="16"/>
        <v>0</v>
      </c>
      <c r="P57" s="38">
        <f t="shared" si="17"/>
        <v>5000</v>
      </c>
      <c r="Q57" s="32">
        <f t="shared" si="18"/>
        <v>0</v>
      </c>
      <c r="R57" s="71"/>
      <c r="S57" s="8">
        <f t="shared" si="19"/>
        <v>0</v>
      </c>
      <c r="T57" s="8">
        <f t="shared" si="20"/>
        <v>5000</v>
      </c>
    </row>
    <row r="58" spans="3:20" ht="12.75">
      <c r="C58" t="s">
        <v>63</v>
      </c>
      <c r="D58" s="157" t="s">
        <v>28</v>
      </c>
      <c r="E58" s="209" t="s">
        <v>147</v>
      </c>
      <c r="F58" s="145" t="s">
        <v>317</v>
      </c>
      <c r="G58" s="140">
        <v>5000</v>
      </c>
      <c r="H58" s="141"/>
      <c r="I58" s="12"/>
      <c r="J58" s="10"/>
      <c r="K58" s="174"/>
      <c r="L58" s="41"/>
      <c r="M58" s="32">
        <f t="shared" si="14"/>
        <v>0</v>
      </c>
      <c r="N58" s="38">
        <f t="shared" si="15"/>
        <v>0</v>
      </c>
      <c r="O58" s="32">
        <f t="shared" si="16"/>
        <v>0</v>
      </c>
      <c r="P58" s="38">
        <f t="shared" si="17"/>
        <v>5000</v>
      </c>
      <c r="Q58" s="32">
        <f t="shared" si="18"/>
        <v>0</v>
      </c>
      <c r="R58" s="71"/>
      <c r="S58" s="8">
        <f t="shared" si="19"/>
        <v>0</v>
      </c>
      <c r="T58" s="8">
        <f t="shared" si="20"/>
        <v>5000</v>
      </c>
    </row>
    <row r="59" spans="3:20" ht="12.75">
      <c r="C59" t="s">
        <v>63</v>
      </c>
      <c r="D59" s="157" t="s">
        <v>25</v>
      </c>
      <c r="E59" s="44" t="s">
        <v>147</v>
      </c>
      <c r="F59" s="145" t="s">
        <v>318</v>
      </c>
      <c r="G59" s="12"/>
      <c r="H59" s="19">
        <v>6750</v>
      </c>
      <c r="I59" s="12"/>
      <c r="J59" s="10"/>
      <c r="K59" s="174"/>
      <c r="L59" s="41"/>
      <c r="M59" s="32">
        <f t="shared" si="14"/>
        <v>0</v>
      </c>
      <c r="N59" s="38">
        <f t="shared" si="15"/>
        <v>0</v>
      </c>
      <c r="O59" s="32">
        <f t="shared" si="16"/>
        <v>0</v>
      </c>
      <c r="P59" s="38">
        <f t="shared" si="17"/>
        <v>0</v>
      </c>
      <c r="Q59" s="32">
        <f t="shared" si="18"/>
        <v>0</v>
      </c>
      <c r="R59" s="71"/>
      <c r="S59" s="8">
        <f t="shared" si="19"/>
        <v>0</v>
      </c>
      <c r="T59" s="8">
        <f t="shared" si="20"/>
        <v>0</v>
      </c>
    </row>
    <row r="60" spans="3:20" ht="12.75">
      <c r="C60" t="s">
        <v>63</v>
      </c>
      <c r="D60" s="157" t="s">
        <v>28</v>
      </c>
      <c r="E60" s="209" t="s">
        <v>147</v>
      </c>
      <c r="F60" s="145" t="s">
        <v>476</v>
      </c>
      <c r="G60" s="187">
        <v>5000</v>
      </c>
      <c r="H60" s="188">
        <v>6480</v>
      </c>
      <c r="I60" s="140"/>
      <c r="J60" s="138"/>
      <c r="K60" s="238"/>
      <c r="L60" s="41"/>
      <c r="M60" s="32">
        <f t="shared" si="14"/>
        <v>0</v>
      </c>
      <c r="N60" s="38">
        <f t="shared" si="15"/>
        <v>0</v>
      </c>
      <c r="O60" s="32">
        <f t="shared" si="16"/>
        <v>0</v>
      </c>
      <c r="P60" s="38">
        <f t="shared" si="17"/>
        <v>5000</v>
      </c>
      <c r="Q60" s="32">
        <f t="shared" si="18"/>
        <v>0</v>
      </c>
      <c r="R60" s="71"/>
      <c r="S60" s="8">
        <f t="shared" si="19"/>
        <v>0</v>
      </c>
      <c r="T60" s="8">
        <f t="shared" si="20"/>
        <v>5000</v>
      </c>
    </row>
    <row r="61" spans="1:20" ht="12.75">
      <c r="A61" s="35"/>
      <c r="B61" s="35"/>
      <c r="C61" s="35" t="s">
        <v>63</v>
      </c>
      <c r="D61" s="208" t="s">
        <v>28</v>
      </c>
      <c r="E61" s="209" t="s">
        <v>147</v>
      </c>
      <c r="F61" s="210" t="s">
        <v>319</v>
      </c>
      <c r="G61" s="140">
        <v>20000</v>
      </c>
      <c r="H61" s="188" t="s">
        <v>5</v>
      </c>
      <c r="I61" s="140"/>
      <c r="J61" s="138"/>
      <c r="K61" s="250"/>
      <c r="L61" s="41"/>
      <c r="M61" s="32">
        <f t="shared" si="14"/>
        <v>0</v>
      </c>
      <c r="N61" s="38">
        <f t="shared" si="15"/>
        <v>0</v>
      </c>
      <c r="O61" s="32">
        <f t="shared" si="16"/>
        <v>0</v>
      </c>
      <c r="P61" s="38">
        <f t="shared" si="17"/>
        <v>20000</v>
      </c>
      <c r="Q61" s="32">
        <f t="shared" si="18"/>
        <v>0</v>
      </c>
      <c r="R61" s="71"/>
      <c r="S61" s="8">
        <f t="shared" si="19"/>
        <v>0</v>
      </c>
      <c r="T61" s="8">
        <f t="shared" si="20"/>
        <v>20000</v>
      </c>
    </row>
    <row r="62" spans="1:20" ht="25.5">
      <c r="A62" s="161"/>
      <c r="B62" s="161"/>
      <c r="C62" s="161" t="s">
        <v>63</v>
      </c>
      <c r="D62" s="205" t="s">
        <v>28</v>
      </c>
      <c r="E62" s="162" t="s">
        <v>147</v>
      </c>
      <c r="F62" s="390" t="s">
        <v>320</v>
      </c>
      <c r="G62" s="163">
        <v>98523</v>
      </c>
      <c r="H62" s="163"/>
      <c r="I62" s="164"/>
      <c r="J62" s="229"/>
      <c r="K62" s="261"/>
      <c r="L62" s="41"/>
      <c r="M62" s="32">
        <f t="shared" si="14"/>
        <v>0</v>
      </c>
      <c r="N62" s="38">
        <f t="shared" si="15"/>
        <v>0</v>
      </c>
      <c r="O62" s="32">
        <f t="shared" si="16"/>
        <v>0</v>
      </c>
      <c r="P62" s="38">
        <f t="shared" si="17"/>
        <v>98523</v>
      </c>
      <c r="Q62" s="32">
        <f t="shared" si="18"/>
        <v>0</v>
      </c>
      <c r="R62" s="71"/>
      <c r="S62" s="8">
        <f t="shared" si="19"/>
        <v>0</v>
      </c>
      <c r="T62" s="8">
        <f t="shared" si="20"/>
        <v>98523</v>
      </c>
    </row>
    <row r="63" spans="3:20" ht="25.5">
      <c r="C63" t="s">
        <v>63</v>
      </c>
      <c r="D63" s="157" t="s">
        <v>25</v>
      </c>
      <c r="E63" s="44" t="s">
        <v>147</v>
      </c>
      <c r="F63" s="386" t="s">
        <v>321</v>
      </c>
      <c r="G63" s="10"/>
      <c r="H63" s="12">
        <v>17273</v>
      </c>
      <c r="I63" s="12"/>
      <c r="J63" s="10"/>
      <c r="K63" s="174"/>
      <c r="L63" s="41"/>
      <c r="M63" s="32">
        <f t="shared" si="14"/>
        <v>0</v>
      </c>
      <c r="N63" s="38">
        <f t="shared" si="15"/>
        <v>0</v>
      </c>
      <c r="O63" s="32">
        <f t="shared" si="16"/>
        <v>0</v>
      </c>
      <c r="P63" s="38">
        <f t="shared" si="17"/>
        <v>0</v>
      </c>
      <c r="Q63" s="32">
        <f t="shared" si="18"/>
        <v>0</v>
      </c>
      <c r="R63" s="71"/>
      <c r="S63" s="8">
        <f t="shared" si="19"/>
        <v>0</v>
      </c>
      <c r="T63" s="8">
        <f t="shared" si="20"/>
        <v>0</v>
      </c>
    </row>
    <row r="64" spans="1:20" ht="12.75">
      <c r="A64" s="7"/>
      <c r="D64" s="157"/>
      <c r="F64" s="145"/>
      <c r="G64" s="12"/>
      <c r="H64" s="19"/>
      <c r="I64" s="12"/>
      <c r="J64" s="10"/>
      <c r="K64" s="174"/>
      <c r="L64" s="41"/>
      <c r="M64" s="32">
        <f t="shared" si="14"/>
        <v>0</v>
      </c>
      <c r="N64" s="38">
        <f t="shared" si="15"/>
        <v>0</v>
      </c>
      <c r="O64" s="32">
        <f t="shared" si="16"/>
        <v>0</v>
      </c>
      <c r="P64" s="38">
        <f t="shared" si="17"/>
        <v>0</v>
      </c>
      <c r="Q64" s="32">
        <f t="shared" si="18"/>
        <v>0</v>
      </c>
      <c r="R64" s="71"/>
      <c r="S64" s="8">
        <f t="shared" si="19"/>
        <v>0</v>
      </c>
      <c r="T64" s="8">
        <f t="shared" si="20"/>
        <v>0</v>
      </c>
    </row>
    <row r="65" spans="1:20" ht="12.75">
      <c r="A65" s="7"/>
      <c r="D65" s="157"/>
      <c r="F65" s="153"/>
      <c r="G65" s="12"/>
      <c r="H65" s="19"/>
      <c r="I65" s="12"/>
      <c r="J65" s="10"/>
      <c r="K65" s="174"/>
      <c r="L65" s="41"/>
      <c r="M65" s="32">
        <f t="shared" si="14"/>
        <v>0</v>
      </c>
      <c r="N65" s="38">
        <f t="shared" si="15"/>
        <v>0</v>
      </c>
      <c r="O65" s="32">
        <f t="shared" si="16"/>
        <v>0</v>
      </c>
      <c r="P65" s="38">
        <f t="shared" si="17"/>
        <v>0</v>
      </c>
      <c r="Q65" s="32">
        <f t="shared" si="18"/>
        <v>0</v>
      </c>
      <c r="R65" s="71"/>
      <c r="S65" s="8">
        <f t="shared" si="19"/>
        <v>0</v>
      </c>
      <c r="T65" s="8">
        <f t="shared" si="20"/>
        <v>0</v>
      </c>
    </row>
    <row r="66" spans="2:20" ht="25.5">
      <c r="B66" t="s">
        <v>204</v>
      </c>
      <c r="D66" s="157"/>
      <c r="F66" s="153" t="s">
        <v>322</v>
      </c>
      <c r="G66" s="12"/>
      <c r="H66" s="19"/>
      <c r="I66" s="12"/>
      <c r="J66" s="10"/>
      <c r="K66" s="174"/>
      <c r="L66" s="41"/>
      <c r="M66" s="32">
        <f t="shared" si="14"/>
        <v>0</v>
      </c>
      <c r="N66" s="38">
        <f t="shared" si="15"/>
        <v>0</v>
      </c>
      <c r="O66" s="32">
        <f t="shared" si="16"/>
        <v>0</v>
      </c>
      <c r="P66" s="38">
        <f t="shared" si="17"/>
        <v>0</v>
      </c>
      <c r="Q66" s="32">
        <f t="shared" si="18"/>
        <v>0</v>
      </c>
      <c r="R66" s="71"/>
      <c r="S66" s="8">
        <f t="shared" si="19"/>
        <v>0</v>
      </c>
      <c r="T66" s="8">
        <f t="shared" si="20"/>
        <v>0</v>
      </c>
    </row>
    <row r="67" spans="3:20" ht="12.75">
      <c r="C67" t="s">
        <v>63</v>
      </c>
      <c r="D67" s="157" t="s">
        <v>25</v>
      </c>
      <c r="E67" s="44" t="s">
        <v>147</v>
      </c>
      <c r="F67" s="145" t="s">
        <v>323</v>
      </c>
      <c r="G67" s="12"/>
      <c r="H67" s="19">
        <v>64528.91666666666</v>
      </c>
      <c r="I67" s="12"/>
      <c r="J67" s="10"/>
      <c r="K67" s="249"/>
      <c r="L67" s="41"/>
      <c r="M67" s="32">
        <f t="shared" si="14"/>
        <v>0</v>
      </c>
      <c r="N67" s="38">
        <f t="shared" si="15"/>
        <v>0</v>
      </c>
      <c r="O67" s="32">
        <f t="shared" si="16"/>
        <v>0</v>
      </c>
      <c r="P67" s="38">
        <f t="shared" si="17"/>
        <v>0</v>
      </c>
      <c r="Q67" s="32">
        <f t="shared" si="18"/>
        <v>0</v>
      </c>
      <c r="R67" s="71"/>
      <c r="S67" s="8">
        <f t="shared" si="19"/>
        <v>0</v>
      </c>
      <c r="T67" s="8">
        <f t="shared" si="20"/>
        <v>0</v>
      </c>
    </row>
    <row r="68" spans="3:20" ht="12.75">
      <c r="C68" t="s">
        <v>63</v>
      </c>
      <c r="D68" s="157"/>
      <c r="E68" s="44" t="s">
        <v>147</v>
      </c>
      <c r="F68" t="s">
        <v>324</v>
      </c>
      <c r="G68" s="227"/>
      <c r="H68" s="199"/>
      <c r="I68" s="12"/>
      <c r="J68" s="10"/>
      <c r="K68" s="174"/>
      <c r="L68" s="41"/>
      <c r="M68" s="32">
        <f t="shared" si="14"/>
        <v>0</v>
      </c>
      <c r="N68" s="38">
        <f t="shared" si="15"/>
        <v>0</v>
      </c>
      <c r="O68" s="32">
        <f t="shared" si="16"/>
        <v>0</v>
      </c>
      <c r="P68" s="38">
        <f t="shared" si="17"/>
        <v>0</v>
      </c>
      <c r="Q68" s="32">
        <f t="shared" si="18"/>
        <v>0</v>
      </c>
      <c r="R68" s="71"/>
      <c r="S68" s="8">
        <f t="shared" si="19"/>
        <v>0</v>
      </c>
      <c r="T68" s="8">
        <f t="shared" si="20"/>
        <v>0</v>
      </c>
    </row>
    <row r="69" spans="3:20" ht="12.75">
      <c r="C69" t="s">
        <v>63</v>
      </c>
      <c r="D69" s="157"/>
      <c r="E69" s="44" t="s">
        <v>147</v>
      </c>
      <c r="F69" s="145" t="s">
        <v>477</v>
      </c>
      <c r="G69" s="227"/>
      <c r="H69" s="199"/>
      <c r="I69" s="12"/>
      <c r="J69" s="10"/>
      <c r="K69" s="174"/>
      <c r="L69" s="41"/>
      <c r="M69" s="32">
        <f t="shared" si="14"/>
        <v>0</v>
      </c>
      <c r="N69" s="38">
        <f t="shared" si="15"/>
        <v>0</v>
      </c>
      <c r="O69" s="32">
        <f t="shared" si="16"/>
        <v>0</v>
      </c>
      <c r="P69" s="38">
        <f t="shared" si="17"/>
        <v>0</v>
      </c>
      <c r="Q69" s="32">
        <f t="shared" si="18"/>
        <v>0</v>
      </c>
      <c r="R69" s="71"/>
      <c r="S69" s="8">
        <f t="shared" si="19"/>
        <v>0</v>
      </c>
      <c r="T69" s="8">
        <f t="shared" si="20"/>
        <v>0</v>
      </c>
    </row>
    <row r="70" spans="3:20" ht="12.75">
      <c r="C70" t="s">
        <v>63</v>
      </c>
      <c r="D70" s="157" t="s">
        <v>28</v>
      </c>
      <c r="E70" s="44" t="s">
        <v>147</v>
      </c>
      <c r="F70" s="145" t="s">
        <v>325</v>
      </c>
      <c r="G70" s="12">
        <v>84572.25</v>
      </c>
      <c r="H70" s="19"/>
      <c r="I70" s="12"/>
      <c r="J70" s="10"/>
      <c r="K70" s="174"/>
      <c r="L70" s="41"/>
      <c r="M70" s="32">
        <f t="shared" si="14"/>
        <v>0</v>
      </c>
      <c r="N70" s="38">
        <f t="shared" si="15"/>
        <v>0</v>
      </c>
      <c r="O70" s="32">
        <f t="shared" si="16"/>
        <v>0</v>
      </c>
      <c r="P70" s="38">
        <f t="shared" si="17"/>
        <v>84572.25</v>
      </c>
      <c r="Q70" s="32">
        <f t="shared" si="18"/>
        <v>0</v>
      </c>
      <c r="R70" s="71"/>
      <c r="S70" s="8">
        <f t="shared" si="19"/>
        <v>0</v>
      </c>
      <c r="T70" s="8">
        <f t="shared" si="20"/>
        <v>84572.25</v>
      </c>
    </row>
    <row r="71" spans="7:20" ht="12.75">
      <c r="G71" s="12"/>
      <c r="H71" s="19"/>
      <c r="I71" s="12"/>
      <c r="J71" s="10"/>
      <c r="K71" s="174"/>
      <c r="L71" s="41"/>
      <c r="M71" s="32">
        <f t="shared" si="14"/>
        <v>0</v>
      </c>
      <c r="N71" s="38">
        <f t="shared" si="15"/>
        <v>0</v>
      </c>
      <c r="O71" s="32">
        <f t="shared" si="16"/>
        <v>0</v>
      </c>
      <c r="P71" s="38">
        <f t="shared" si="17"/>
        <v>0</v>
      </c>
      <c r="Q71" s="32">
        <f t="shared" si="18"/>
        <v>0</v>
      </c>
      <c r="R71" s="71"/>
      <c r="S71" s="8">
        <f t="shared" si="19"/>
        <v>0</v>
      </c>
      <c r="T71" s="8">
        <f t="shared" si="20"/>
        <v>0</v>
      </c>
    </row>
    <row r="72" spans="7:20" ht="12.75">
      <c r="G72" s="12"/>
      <c r="H72" s="19"/>
      <c r="I72" s="12"/>
      <c r="J72" s="10"/>
      <c r="K72" s="174"/>
      <c r="L72" s="41"/>
      <c r="M72" s="32">
        <f t="shared" si="14"/>
        <v>0</v>
      </c>
      <c r="N72" s="38">
        <f t="shared" si="15"/>
        <v>0</v>
      </c>
      <c r="O72" s="32">
        <f t="shared" si="16"/>
        <v>0</v>
      </c>
      <c r="P72" s="38">
        <f t="shared" si="17"/>
        <v>0</v>
      </c>
      <c r="Q72" s="32">
        <f t="shared" si="18"/>
        <v>0</v>
      </c>
      <c r="R72" s="71"/>
      <c r="S72" s="8">
        <f t="shared" si="19"/>
        <v>0</v>
      </c>
      <c r="T72" s="8">
        <f t="shared" si="20"/>
        <v>0</v>
      </c>
    </row>
    <row r="73" spans="7:20" ht="12.75">
      <c r="G73" s="12"/>
      <c r="H73" s="19"/>
      <c r="I73" s="12"/>
      <c r="J73" s="10"/>
      <c r="K73" s="174"/>
      <c r="L73" s="41"/>
      <c r="M73" s="32">
        <f t="shared" si="14"/>
        <v>0</v>
      </c>
      <c r="N73" s="38">
        <f t="shared" si="15"/>
        <v>0</v>
      </c>
      <c r="O73" s="32">
        <f t="shared" si="16"/>
        <v>0</v>
      </c>
      <c r="P73" s="38">
        <f t="shared" si="17"/>
        <v>0</v>
      </c>
      <c r="Q73" s="32">
        <f t="shared" si="18"/>
        <v>0</v>
      </c>
      <c r="R73" s="71"/>
      <c r="S73" s="8">
        <f t="shared" si="19"/>
        <v>0</v>
      </c>
      <c r="T73" s="8">
        <f t="shared" si="20"/>
        <v>0</v>
      </c>
    </row>
    <row r="74" spans="7:20" ht="12.75">
      <c r="G74" s="12"/>
      <c r="H74" s="19"/>
      <c r="I74" s="12"/>
      <c r="J74" s="10"/>
      <c r="K74" s="174"/>
      <c r="L74" s="41"/>
      <c r="M74" s="32">
        <f t="shared" si="14"/>
        <v>0</v>
      </c>
      <c r="N74" s="38">
        <f t="shared" si="15"/>
        <v>0</v>
      </c>
      <c r="O74" s="32">
        <f t="shared" si="16"/>
        <v>0</v>
      </c>
      <c r="P74" s="38">
        <f t="shared" si="17"/>
        <v>0</v>
      </c>
      <c r="Q74" s="32">
        <f t="shared" si="18"/>
        <v>0</v>
      </c>
      <c r="R74" s="71"/>
      <c r="S74" s="8">
        <f t="shared" si="19"/>
        <v>0</v>
      </c>
      <c r="T74" s="8">
        <f t="shared" si="20"/>
        <v>0</v>
      </c>
    </row>
    <row r="75" spans="3:20" ht="13.5" thickBot="1">
      <c r="C75" s="14" t="s">
        <v>66</v>
      </c>
      <c r="G75" s="24"/>
      <c r="H75" s="25"/>
      <c r="I75" s="24"/>
      <c r="J75" s="26"/>
      <c r="K75" s="174"/>
      <c r="L75" s="41"/>
      <c r="M75" s="32">
        <f t="shared" si="14"/>
        <v>0</v>
      </c>
      <c r="N75" s="38">
        <f t="shared" si="15"/>
        <v>0</v>
      </c>
      <c r="O75" s="32">
        <f t="shared" si="16"/>
        <v>0</v>
      </c>
      <c r="P75" s="38">
        <f t="shared" si="17"/>
        <v>0</v>
      </c>
      <c r="Q75" s="32">
        <f t="shared" si="18"/>
        <v>0</v>
      </c>
      <c r="R75" s="71"/>
      <c r="S75" s="8">
        <f t="shared" si="19"/>
        <v>0</v>
      </c>
      <c r="T75" s="8">
        <f t="shared" si="20"/>
        <v>0</v>
      </c>
    </row>
    <row r="76" spans="3:20" ht="13.5" thickTop="1">
      <c r="C76" s="14"/>
      <c r="E76" s="133" t="s">
        <v>15</v>
      </c>
      <c r="F76" s="18" t="str">
        <f>A39</f>
        <v>Milestone #2: Patient Centered Medical Home </v>
      </c>
      <c r="G76" s="12">
        <f>SUM(G40:G75)</f>
        <v>384242.5</v>
      </c>
      <c r="H76" s="19">
        <f>SUM(H40:H75)</f>
        <v>217448.32638888888</v>
      </c>
      <c r="I76" s="12">
        <f>SUM(I40:I75)</f>
        <v>253716.75</v>
      </c>
      <c r="J76" s="10">
        <f>SUM(J40:J75)</f>
        <v>0</v>
      </c>
      <c r="K76" s="174"/>
      <c r="L76" s="41"/>
      <c r="M76" s="32">
        <f t="shared" si="14"/>
        <v>0</v>
      </c>
      <c r="N76" s="38">
        <f t="shared" si="15"/>
        <v>0</v>
      </c>
      <c r="O76" s="32">
        <f t="shared" si="16"/>
        <v>0</v>
      </c>
      <c r="P76" s="38">
        <f t="shared" si="17"/>
        <v>0</v>
      </c>
      <c r="Q76" s="32">
        <f t="shared" si="18"/>
        <v>0</v>
      </c>
      <c r="R76" s="71"/>
      <c r="S76" s="8">
        <f t="shared" si="19"/>
        <v>0</v>
      </c>
      <c r="T76" s="8">
        <f t="shared" si="20"/>
        <v>0</v>
      </c>
    </row>
    <row r="77" spans="3:20" ht="12.75">
      <c r="C77" s="14"/>
      <c r="G77" s="12"/>
      <c r="H77" s="19"/>
      <c r="I77" s="12"/>
      <c r="J77" s="10"/>
      <c r="K77" s="174"/>
      <c r="L77" s="41"/>
      <c r="M77" s="32">
        <f t="shared" si="14"/>
        <v>0</v>
      </c>
      <c r="N77" s="38">
        <f t="shared" si="15"/>
        <v>0</v>
      </c>
      <c r="O77" s="32">
        <f t="shared" si="16"/>
        <v>0</v>
      </c>
      <c r="P77" s="38">
        <f t="shared" si="17"/>
        <v>0</v>
      </c>
      <c r="Q77" s="32">
        <f t="shared" si="18"/>
        <v>0</v>
      </c>
      <c r="R77" s="71"/>
      <c r="S77" s="8">
        <f t="shared" si="19"/>
        <v>0</v>
      </c>
      <c r="T77" s="8">
        <f t="shared" si="20"/>
        <v>0</v>
      </c>
    </row>
    <row r="78" spans="7:20" ht="12.75">
      <c r="G78" s="12"/>
      <c r="H78" s="19"/>
      <c r="I78" s="12"/>
      <c r="J78" s="10"/>
      <c r="K78" s="174"/>
      <c r="L78" s="41"/>
      <c r="M78" s="32">
        <f t="shared" si="14"/>
        <v>0</v>
      </c>
      <c r="N78" s="38">
        <f t="shared" si="15"/>
        <v>0</v>
      </c>
      <c r="O78" s="32">
        <f t="shared" si="16"/>
        <v>0</v>
      </c>
      <c r="P78" s="38">
        <f t="shared" si="17"/>
        <v>0</v>
      </c>
      <c r="Q78" s="32">
        <f t="shared" si="18"/>
        <v>0</v>
      </c>
      <c r="R78" s="71"/>
      <c r="S78" s="8">
        <f t="shared" si="19"/>
        <v>0</v>
      </c>
      <c r="T78" s="8">
        <f t="shared" si="20"/>
        <v>0</v>
      </c>
    </row>
    <row r="79" spans="1:20" ht="12.75">
      <c r="A79" s="7" t="s">
        <v>326</v>
      </c>
      <c r="D79" s="157"/>
      <c r="F79" s="145"/>
      <c r="G79" s="12"/>
      <c r="H79" s="19"/>
      <c r="I79" s="12"/>
      <c r="J79" s="10"/>
      <c r="K79" s="174"/>
      <c r="L79" s="41"/>
      <c r="M79" s="32">
        <f t="shared" si="14"/>
        <v>0</v>
      </c>
      <c r="N79" s="38">
        <f t="shared" si="15"/>
        <v>0</v>
      </c>
      <c r="O79" s="32">
        <f t="shared" si="16"/>
        <v>0</v>
      </c>
      <c r="P79" s="38">
        <f t="shared" si="17"/>
        <v>0</v>
      </c>
      <c r="Q79" s="32">
        <f t="shared" si="18"/>
        <v>0</v>
      </c>
      <c r="R79" s="71"/>
      <c r="S79" s="8">
        <f t="shared" si="19"/>
        <v>0</v>
      </c>
      <c r="T79" s="8">
        <f t="shared" si="20"/>
        <v>0</v>
      </c>
    </row>
    <row r="80" spans="1:20" ht="12.75">
      <c r="A80" s="7"/>
      <c r="B80" s="7" t="s">
        <v>204</v>
      </c>
      <c r="D80" s="157"/>
      <c r="F80" s="153" t="s">
        <v>185</v>
      </c>
      <c r="G80" s="12"/>
      <c r="H80" s="19"/>
      <c r="I80" s="12"/>
      <c r="J80" s="10"/>
      <c r="K80" s="174"/>
      <c r="L80" s="41"/>
      <c r="M80" s="32">
        <f t="shared" si="14"/>
        <v>0</v>
      </c>
      <c r="N80" s="38">
        <f t="shared" si="15"/>
        <v>0</v>
      </c>
      <c r="O80" s="32">
        <f t="shared" si="16"/>
        <v>0</v>
      </c>
      <c r="P80" s="38">
        <f t="shared" si="17"/>
        <v>0</v>
      </c>
      <c r="Q80" s="32">
        <f t="shared" si="18"/>
        <v>0</v>
      </c>
      <c r="R80" s="71"/>
      <c r="S80" s="8">
        <f t="shared" si="19"/>
        <v>0</v>
      </c>
      <c r="T80" s="8">
        <f t="shared" si="20"/>
        <v>0</v>
      </c>
    </row>
    <row r="81" spans="3:20" ht="12.75">
      <c r="C81" t="s">
        <v>63</v>
      </c>
      <c r="D81" s="157" t="s">
        <v>25</v>
      </c>
      <c r="E81" s="44" t="s">
        <v>147</v>
      </c>
      <c r="F81" s="145" t="s">
        <v>165</v>
      </c>
      <c r="G81" s="12"/>
      <c r="H81" s="19">
        <v>5940.9</v>
      </c>
      <c r="I81" s="12"/>
      <c r="J81" s="10"/>
      <c r="K81" s="174"/>
      <c r="L81" s="41"/>
      <c r="M81" s="32">
        <f t="shared" si="14"/>
        <v>0</v>
      </c>
      <c r="N81" s="38">
        <f t="shared" si="15"/>
        <v>0</v>
      </c>
      <c r="O81" s="32">
        <f t="shared" si="16"/>
        <v>0</v>
      </c>
      <c r="P81" s="38">
        <f t="shared" si="17"/>
        <v>0</v>
      </c>
      <c r="Q81" s="32">
        <f t="shared" si="18"/>
        <v>0</v>
      </c>
      <c r="R81" s="71"/>
      <c r="S81" s="8">
        <f t="shared" si="19"/>
        <v>0</v>
      </c>
      <c r="T81" s="8">
        <f t="shared" si="20"/>
        <v>0</v>
      </c>
    </row>
    <row r="82" spans="3:20" ht="12.75">
      <c r="C82" t="s">
        <v>63</v>
      </c>
      <c r="D82" s="157" t="s">
        <v>25</v>
      </c>
      <c r="E82" s="44" t="s">
        <v>147</v>
      </c>
      <c r="F82" s="145" t="s">
        <v>166</v>
      </c>
      <c r="G82" s="12"/>
      <c r="H82" s="19">
        <v>5940.9</v>
      </c>
      <c r="I82" s="12"/>
      <c r="J82" s="10"/>
      <c r="K82" s="174"/>
      <c r="L82" s="41"/>
      <c r="M82" s="32">
        <f t="shared" si="14"/>
        <v>0</v>
      </c>
      <c r="N82" s="38">
        <f t="shared" si="15"/>
        <v>0</v>
      </c>
      <c r="O82" s="32">
        <f t="shared" si="16"/>
        <v>0</v>
      </c>
      <c r="P82" s="38">
        <f t="shared" si="17"/>
        <v>0</v>
      </c>
      <c r="Q82" s="32">
        <f t="shared" si="18"/>
        <v>0</v>
      </c>
      <c r="R82" s="71"/>
      <c r="S82" s="8">
        <f t="shared" si="19"/>
        <v>0</v>
      </c>
      <c r="T82" s="8">
        <f t="shared" si="20"/>
        <v>0</v>
      </c>
    </row>
    <row r="83" spans="3:20" ht="12.75">
      <c r="C83" t="s">
        <v>63</v>
      </c>
      <c r="D83" s="157" t="s">
        <v>25</v>
      </c>
      <c r="E83" s="44" t="s">
        <v>147</v>
      </c>
      <c r="F83" s="145" t="s">
        <v>167</v>
      </c>
      <c r="G83" s="12"/>
      <c r="H83" s="19">
        <v>5940.9</v>
      </c>
      <c r="I83" s="12"/>
      <c r="J83" s="10"/>
      <c r="K83" s="174"/>
      <c r="L83" s="41"/>
      <c r="M83" s="32">
        <f t="shared" si="14"/>
        <v>0</v>
      </c>
      <c r="N83" s="38">
        <f t="shared" si="15"/>
        <v>0</v>
      </c>
      <c r="O83" s="32">
        <f t="shared" si="16"/>
        <v>0</v>
      </c>
      <c r="P83" s="38">
        <f t="shared" si="17"/>
        <v>0</v>
      </c>
      <c r="Q83" s="32">
        <f t="shared" si="18"/>
        <v>0</v>
      </c>
      <c r="R83" s="71"/>
      <c r="S83" s="8">
        <f t="shared" si="19"/>
        <v>0</v>
      </c>
      <c r="T83" s="8">
        <f t="shared" si="20"/>
        <v>0</v>
      </c>
    </row>
    <row r="84" spans="3:20" ht="12.75">
      <c r="C84" t="s">
        <v>63</v>
      </c>
      <c r="D84" s="157" t="s">
        <v>25</v>
      </c>
      <c r="E84" s="44" t="s">
        <v>147</v>
      </c>
      <c r="F84" s="145" t="s">
        <v>168</v>
      </c>
      <c r="G84" s="12"/>
      <c r="H84" s="19">
        <v>5940.9</v>
      </c>
      <c r="I84" s="12"/>
      <c r="J84" s="10"/>
      <c r="K84" s="174"/>
      <c r="L84" s="41"/>
      <c r="M84" s="32">
        <f t="shared" si="14"/>
        <v>0</v>
      </c>
      <c r="N84" s="38">
        <f t="shared" si="15"/>
        <v>0</v>
      </c>
      <c r="O84" s="32">
        <f t="shared" si="16"/>
        <v>0</v>
      </c>
      <c r="P84" s="38">
        <f t="shared" si="17"/>
        <v>0</v>
      </c>
      <c r="Q84" s="32">
        <f t="shared" si="18"/>
        <v>0</v>
      </c>
      <c r="R84" s="71"/>
      <c r="S84" s="8">
        <f t="shared" si="19"/>
        <v>0</v>
      </c>
      <c r="T84" s="8">
        <f t="shared" si="20"/>
        <v>0</v>
      </c>
    </row>
    <row r="85" spans="3:20" ht="12.75">
      <c r="C85" t="s">
        <v>63</v>
      </c>
      <c r="D85" s="157" t="s">
        <v>27</v>
      </c>
      <c r="E85" s="44" t="s">
        <v>148</v>
      </c>
      <c r="F85" s="145" t="s">
        <v>327</v>
      </c>
      <c r="G85" s="140">
        <v>2000000</v>
      </c>
      <c r="H85" s="19"/>
      <c r="I85" s="12"/>
      <c r="J85" s="10"/>
      <c r="K85" s="193"/>
      <c r="L85" s="41"/>
      <c r="M85" s="32">
        <f t="shared" si="14"/>
        <v>0</v>
      </c>
      <c r="N85" s="38">
        <f t="shared" si="15"/>
        <v>0</v>
      </c>
      <c r="O85" s="32">
        <f t="shared" si="16"/>
        <v>2000000</v>
      </c>
      <c r="P85" s="38">
        <f t="shared" si="17"/>
        <v>0</v>
      </c>
      <c r="Q85" s="32">
        <f t="shared" si="18"/>
        <v>0</v>
      </c>
      <c r="R85" s="71"/>
      <c r="S85" s="8">
        <f t="shared" si="19"/>
        <v>2000000</v>
      </c>
      <c r="T85" s="8">
        <f t="shared" si="20"/>
        <v>0</v>
      </c>
    </row>
    <row r="86" spans="3:20" ht="12.75">
      <c r="C86" t="s">
        <v>63</v>
      </c>
      <c r="D86" s="157" t="s">
        <v>28</v>
      </c>
      <c r="E86" s="44" t="s">
        <v>53</v>
      </c>
      <c r="F86" s="145" t="s">
        <v>328</v>
      </c>
      <c r="G86" s="12">
        <v>969397</v>
      </c>
      <c r="H86" s="19"/>
      <c r="I86" s="12"/>
      <c r="J86" s="10"/>
      <c r="K86" s="174"/>
      <c r="L86" s="41"/>
      <c r="M86" s="32">
        <f t="shared" si="14"/>
        <v>0</v>
      </c>
      <c r="N86" s="38">
        <f t="shared" si="15"/>
        <v>0</v>
      </c>
      <c r="O86" s="32">
        <f t="shared" si="16"/>
        <v>0</v>
      </c>
      <c r="P86" s="38">
        <f t="shared" si="17"/>
        <v>969397</v>
      </c>
      <c r="Q86" s="32">
        <f t="shared" si="18"/>
        <v>0</v>
      </c>
      <c r="R86" s="71"/>
      <c r="S86" s="8">
        <f t="shared" si="19"/>
        <v>969397</v>
      </c>
      <c r="T86" s="8">
        <f t="shared" si="20"/>
        <v>0</v>
      </c>
    </row>
    <row r="87" spans="3:20" ht="25.5">
      <c r="C87" t="s">
        <v>63</v>
      </c>
      <c r="D87" s="157" t="s">
        <v>25</v>
      </c>
      <c r="E87" s="44" t="s">
        <v>147</v>
      </c>
      <c r="F87" s="145" t="s">
        <v>329</v>
      </c>
      <c r="G87" s="12"/>
      <c r="H87" s="19">
        <v>2075.625</v>
      </c>
      <c r="I87" s="12"/>
      <c r="J87" s="10"/>
      <c r="K87" s="174"/>
      <c r="L87" s="41"/>
      <c r="M87" s="32">
        <f t="shared" si="14"/>
        <v>0</v>
      </c>
      <c r="N87" s="38">
        <f t="shared" si="15"/>
        <v>0</v>
      </c>
      <c r="O87" s="32">
        <f t="shared" si="16"/>
        <v>0</v>
      </c>
      <c r="P87" s="38">
        <f t="shared" si="17"/>
        <v>0</v>
      </c>
      <c r="Q87" s="32">
        <f t="shared" si="18"/>
        <v>0</v>
      </c>
      <c r="R87" s="71"/>
      <c r="S87" s="8">
        <f t="shared" si="19"/>
        <v>0</v>
      </c>
      <c r="T87" s="8">
        <f t="shared" si="20"/>
        <v>0</v>
      </c>
    </row>
    <row r="88" spans="3:20" ht="12.75">
      <c r="C88" t="s">
        <v>63</v>
      </c>
      <c r="D88" s="157" t="s">
        <v>25</v>
      </c>
      <c r="E88" s="44" t="s">
        <v>147</v>
      </c>
      <c r="F88" s="145" t="s">
        <v>152</v>
      </c>
      <c r="G88" s="12"/>
      <c r="H88" s="19">
        <v>2075.625</v>
      </c>
      <c r="I88" s="12"/>
      <c r="J88" s="10"/>
      <c r="K88" s="174"/>
      <c r="L88" s="41"/>
      <c r="M88" s="32">
        <f t="shared" si="14"/>
        <v>0</v>
      </c>
      <c r="N88" s="38">
        <f t="shared" si="15"/>
        <v>0</v>
      </c>
      <c r="O88" s="32">
        <f t="shared" si="16"/>
        <v>0</v>
      </c>
      <c r="P88" s="38">
        <f t="shared" si="17"/>
        <v>0</v>
      </c>
      <c r="Q88" s="32">
        <f t="shared" si="18"/>
        <v>0</v>
      </c>
      <c r="R88" s="71"/>
      <c r="S88" s="8">
        <f t="shared" si="19"/>
        <v>0</v>
      </c>
      <c r="T88" s="8">
        <f t="shared" si="20"/>
        <v>0</v>
      </c>
    </row>
    <row r="89" spans="3:20" ht="25.5">
      <c r="C89" t="s">
        <v>63</v>
      </c>
      <c r="D89" s="157" t="s">
        <v>25</v>
      </c>
      <c r="E89" s="44" t="s">
        <v>147</v>
      </c>
      <c r="F89" s="145" t="s">
        <v>525</v>
      </c>
      <c r="G89" s="288">
        <v>36048</v>
      </c>
      <c r="H89" s="12"/>
      <c r="I89" s="10"/>
      <c r="J89" s="10"/>
      <c r="K89" s="174"/>
      <c r="L89" s="41"/>
      <c r="M89" s="32">
        <f>IF(D89="Personnel",G89,0)</f>
        <v>36048</v>
      </c>
      <c r="N89" s="38">
        <f>IF(D89="Hardware",G89,0)</f>
        <v>0</v>
      </c>
      <c r="O89" s="32">
        <f>IF(D89="software",G89,0)</f>
        <v>0</v>
      </c>
      <c r="P89" s="38">
        <f>IF(D89="contractual services",G89,0)</f>
        <v>0</v>
      </c>
      <c r="Q89" s="32">
        <f>IF(D89="Other NPS",G89,0)</f>
        <v>0</v>
      </c>
      <c r="R89" s="71"/>
      <c r="T89" s="8">
        <f t="shared" si="20"/>
        <v>36048</v>
      </c>
    </row>
    <row r="90" spans="3:20" ht="25.5">
      <c r="C90" t="s">
        <v>63</v>
      </c>
      <c r="D90" s="157" t="s">
        <v>28</v>
      </c>
      <c r="E90" s="44" t="s">
        <v>53</v>
      </c>
      <c r="F90" s="145" t="s">
        <v>330</v>
      </c>
      <c r="G90" s="12">
        <v>109912.5</v>
      </c>
      <c r="H90" s="12">
        <v>2075.625</v>
      </c>
      <c r="I90" s="2"/>
      <c r="J90" s="10"/>
      <c r="K90" s="194"/>
      <c r="L90" s="41"/>
      <c r="M90" s="32">
        <f>IF(D90="Personnel",G90,0)</f>
        <v>0</v>
      </c>
      <c r="N90" s="38">
        <f>IF(D90="Hardware",G90,0)</f>
        <v>0</v>
      </c>
      <c r="O90" s="32">
        <f>IF(D90="software",G90,0)</f>
        <v>0</v>
      </c>
      <c r="P90" s="38">
        <f>IF(D90="contractual services",G90,0)</f>
        <v>109912.5</v>
      </c>
      <c r="Q90" s="32">
        <f>IF(D90="Other NPS",G90,0)</f>
        <v>0</v>
      </c>
      <c r="R90" s="71"/>
      <c r="S90" s="8">
        <f t="shared" si="19"/>
        <v>109912.5</v>
      </c>
      <c r="T90" s="8">
        <f t="shared" si="20"/>
        <v>0</v>
      </c>
    </row>
    <row r="91" spans="3:20" ht="25.5">
      <c r="C91" t="s">
        <v>63</v>
      </c>
      <c r="D91" s="157" t="s">
        <v>28</v>
      </c>
      <c r="E91" s="44" t="s">
        <v>53</v>
      </c>
      <c r="F91" s="145" t="s">
        <v>331</v>
      </c>
      <c r="G91" s="12">
        <v>275763.08925</v>
      </c>
      <c r="H91" s="12">
        <v>2075.625</v>
      </c>
      <c r="I91" s="2"/>
      <c r="J91" s="10"/>
      <c r="K91" s="174"/>
      <c r="L91" s="41"/>
      <c r="M91" s="32">
        <f>IF(D91="Personnel",G91,0)</f>
        <v>0</v>
      </c>
      <c r="N91" s="38">
        <f>IF(D91="Hardware",G91,0)</f>
        <v>0</v>
      </c>
      <c r="O91" s="32">
        <f>IF(D91="software",G91,0)</f>
        <v>0</v>
      </c>
      <c r="P91" s="38">
        <f>IF(D91="contractual services",G91,0)</f>
        <v>275763.08925</v>
      </c>
      <c r="Q91" s="32">
        <f>IF(D91="Other NPS",G91,0)</f>
        <v>0</v>
      </c>
      <c r="R91" s="71"/>
      <c r="S91" s="8">
        <f t="shared" si="19"/>
        <v>275763.08925</v>
      </c>
      <c r="T91" s="8">
        <f t="shared" si="20"/>
        <v>0</v>
      </c>
    </row>
    <row r="92" spans="3:20" s="35" customFormat="1" ht="25.5">
      <c r="C92" s="35" t="s">
        <v>63</v>
      </c>
      <c r="D92" s="208" t="s">
        <v>25</v>
      </c>
      <c r="E92" s="209" t="s">
        <v>147</v>
      </c>
      <c r="F92" s="210" t="s">
        <v>265</v>
      </c>
      <c r="G92" s="140"/>
      <c r="H92" s="289">
        <v>5940.9</v>
      </c>
      <c r="I92" s="140"/>
      <c r="J92" s="138"/>
      <c r="K92" s="141"/>
      <c r="L92" s="41"/>
      <c r="M92" s="32">
        <f>IF(D92="Personnel",G92,0)</f>
        <v>0</v>
      </c>
      <c r="N92" s="38">
        <f>IF(D92="Hardware",G92,0)</f>
        <v>0</v>
      </c>
      <c r="O92" s="32">
        <f>IF(D92="software",G92,0)</f>
        <v>0</v>
      </c>
      <c r="P92" s="38">
        <f>IF(D92="contractual services",G92,0)</f>
        <v>0</v>
      </c>
      <c r="Q92" s="32">
        <f>IF(D92="Other NPS",G92,0)</f>
        <v>0</v>
      </c>
      <c r="R92" s="71"/>
      <c r="S92" s="8">
        <f>IF(E92="yes",G92,0)</f>
        <v>0</v>
      </c>
      <c r="T92" s="8">
        <f t="shared" si="20"/>
        <v>0</v>
      </c>
    </row>
    <row r="93" spans="7:20" ht="12.75">
      <c r="G93" s="12"/>
      <c r="H93" s="19"/>
      <c r="I93" s="12"/>
      <c r="J93" s="10"/>
      <c r="K93" s="174"/>
      <c r="L93" s="41"/>
      <c r="M93" s="32">
        <f t="shared" si="14"/>
        <v>0</v>
      </c>
      <c r="N93" s="38">
        <f t="shared" si="15"/>
        <v>0</v>
      </c>
      <c r="O93" s="32">
        <f t="shared" si="16"/>
        <v>0</v>
      </c>
      <c r="P93" s="38">
        <f t="shared" si="17"/>
        <v>0</v>
      </c>
      <c r="Q93" s="32">
        <f t="shared" si="18"/>
        <v>0</v>
      </c>
      <c r="R93" s="71"/>
      <c r="S93" s="8">
        <f t="shared" si="19"/>
        <v>0</v>
      </c>
      <c r="T93" s="8">
        <f t="shared" si="20"/>
        <v>0</v>
      </c>
    </row>
    <row r="94" spans="7:20" ht="12.75">
      <c r="G94" s="12"/>
      <c r="H94" s="19"/>
      <c r="I94" s="12"/>
      <c r="J94" s="10"/>
      <c r="K94" s="174"/>
      <c r="L94" s="41"/>
      <c r="M94" s="32">
        <f t="shared" si="14"/>
        <v>0</v>
      </c>
      <c r="N94" s="38">
        <f t="shared" si="15"/>
        <v>0</v>
      </c>
      <c r="O94" s="32">
        <f t="shared" si="16"/>
        <v>0</v>
      </c>
      <c r="P94" s="38">
        <f t="shared" si="17"/>
        <v>0</v>
      </c>
      <c r="Q94" s="32">
        <f t="shared" si="18"/>
        <v>0</v>
      </c>
      <c r="R94" s="71"/>
      <c r="S94" s="8">
        <f t="shared" si="19"/>
        <v>0</v>
      </c>
      <c r="T94" s="8">
        <f t="shared" si="20"/>
        <v>0</v>
      </c>
    </row>
    <row r="95" spans="7:20" ht="12.75">
      <c r="G95" s="12"/>
      <c r="H95" s="19"/>
      <c r="I95" s="12"/>
      <c r="J95" s="10"/>
      <c r="K95" s="174"/>
      <c r="L95" s="41"/>
      <c r="M95" s="32">
        <f t="shared" si="14"/>
        <v>0</v>
      </c>
      <c r="N95" s="38">
        <f t="shared" si="15"/>
        <v>0</v>
      </c>
      <c r="O95" s="32">
        <f t="shared" si="16"/>
        <v>0</v>
      </c>
      <c r="P95" s="38">
        <f t="shared" si="17"/>
        <v>0</v>
      </c>
      <c r="Q95" s="32">
        <f t="shared" si="18"/>
        <v>0</v>
      </c>
      <c r="R95" s="71"/>
      <c r="S95" s="8">
        <f t="shared" si="19"/>
        <v>0</v>
      </c>
      <c r="T95" s="8">
        <f t="shared" si="20"/>
        <v>0</v>
      </c>
    </row>
    <row r="96" spans="7:20" ht="12.75">
      <c r="G96" s="12"/>
      <c r="H96" s="19"/>
      <c r="I96" s="12"/>
      <c r="J96" s="10"/>
      <c r="K96" s="174"/>
      <c r="L96" s="41"/>
      <c r="M96" s="32">
        <f t="shared" si="14"/>
        <v>0</v>
      </c>
      <c r="N96" s="38">
        <f t="shared" si="15"/>
        <v>0</v>
      </c>
      <c r="O96" s="32">
        <f t="shared" si="16"/>
        <v>0</v>
      </c>
      <c r="P96" s="38">
        <f t="shared" si="17"/>
        <v>0</v>
      </c>
      <c r="Q96" s="32">
        <f t="shared" si="18"/>
        <v>0</v>
      </c>
      <c r="R96" s="71"/>
      <c r="S96" s="8">
        <f t="shared" si="19"/>
        <v>0</v>
      </c>
      <c r="T96" s="8">
        <f t="shared" si="20"/>
        <v>0</v>
      </c>
    </row>
    <row r="97" spans="3:20" ht="13.5" thickBot="1">
      <c r="C97" s="14" t="s">
        <v>66</v>
      </c>
      <c r="G97" s="24"/>
      <c r="H97" s="25"/>
      <c r="I97" s="24"/>
      <c r="J97" s="26"/>
      <c r="K97" s="174"/>
      <c r="L97" s="41"/>
      <c r="M97" s="32">
        <f t="shared" si="14"/>
        <v>0</v>
      </c>
      <c r="N97" s="38">
        <f t="shared" si="15"/>
        <v>0</v>
      </c>
      <c r="O97" s="32">
        <f t="shared" si="16"/>
        <v>0</v>
      </c>
      <c r="P97" s="38">
        <f t="shared" si="17"/>
        <v>0</v>
      </c>
      <c r="Q97" s="32">
        <f t="shared" si="18"/>
        <v>0</v>
      </c>
      <c r="R97" s="71"/>
      <c r="S97" s="8">
        <f t="shared" si="19"/>
        <v>0</v>
      </c>
      <c r="T97" s="8">
        <f t="shared" si="20"/>
        <v>0</v>
      </c>
    </row>
    <row r="98" spans="5:20" ht="13.5" thickTop="1">
      <c r="E98" s="133" t="s">
        <v>15</v>
      </c>
      <c r="F98" s="18" t="str">
        <f>A79</f>
        <v>Milestone #3 Electronic Medical Records</v>
      </c>
      <c r="G98" s="12">
        <f>SUM(G80:G97)</f>
        <v>3391120.58925</v>
      </c>
      <c r="H98" s="19">
        <f>SUM(H80:H97)</f>
        <v>38007</v>
      </c>
      <c r="I98" s="12">
        <f>SUM(I80:I97)</f>
        <v>0</v>
      </c>
      <c r="J98" s="10">
        <f>SUM(J80:J97)</f>
        <v>0</v>
      </c>
      <c r="K98" s="174"/>
      <c r="L98" s="41"/>
      <c r="M98" s="32">
        <f t="shared" si="14"/>
        <v>0</v>
      </c>
      <c r="N98" s="38">
        <f t="shared" si="15"/>
        <v>0</v>
      </c>
      <c r="O98" s="32">
        <f t="shared" si="16"/>
        <v>0</v>
      </c>
      <c r="P98" s="38">
        <f t="shared" si="17"/>
        <v>0</v>
      </c>
      <c r="Q98" s="32">
        <f t="shared" si="18"/>
        <v>0</v>
      </c>
      <c r="R98" s="71"/>
      <c r="S98" s="8">
        <f t="shared" si="19"/>
        <v>0</v>
      </c>
      <c r="T98" s="8">
        <f t="shared" si="20"/>
        <v>0</v>
      </c>
    </row>
    <row r="99" spans="7:20" ht="12.75">
      <c r="G99" s="12"/>
      <c r="H99" s="19"/>
      <c r="I99" s="12"/>
      <c r="J99" s="10"/>
      <c r="K99" s="174"/>
      <c r="L99" s="41"/>
      <c r="M99" s="32">
        <f t="shared" si="14"/>
        <v>0</v>
      </c>
      <c r="N99" s="38">
        <f t="shared" si="15"/>
        <v>0</v>
      </c>
      <c r="O99" s="32">
        <f t="shared" si="16"/>
        <v>0</v>
      </c>
      <c r="P99" s="38">
        <f t="shared" si="17"/>
        <v>0</v>
      </c>
      <c r="Q99" s="32">
        <f t="shared" si="18"/>
        <v>0</v>
      </c>
      <c r="R99" s="71"/>
      <c r="S99" s="8">
        <f t="shared" si="19"/>
        <v>0</v>
      </c>
      <c r="T99" s="8">
        <f t="shared" si="20"/>
        <v>0</v>
      </c>
    </row>
    <row r="100" spans="7:20" ht="12.75">
      <c r="G100" s="12"/>
      <c r="H100" s="19"/>
      <c r="I100" s="12"/>
      <c r="J100" s="10"/>
      <c r="K100" s="174"/>
      <c r="L100" s="41"/>
      <c r="M100" s="32">
        <f t="shared" si="14"/>
        <v>0</v>
      </c>
      <c r="N100" s="38">
        <f t="shared" si="15"/>
        <v>0</v>
      </c>
      <c r="O100" s="32">
        <f t="shared" si="16"/>
        <v>0</v>
      </c>
      <c r="P100" s="38">
        <f t="shared" si="17"/>
        <v>0</v>
      </c>
      <c r="Q100" s="32">
        <f t="shared" si="18"/>
        <v>0</v>
      </c>
      <c r="R100" s="71"/>
      <c r="S100" s="8">
        <f t="shared" si="19"/>
        <v>0</v>
      </c>
      <c r="T100" s="8">
        <f t="shared" si="20"/>
        <v>0</v>
      </c>
    </row>
    <row r="101" spans="7:20" ht="12.75">
      <c r="G101" s="12"/>
      <c r="H101" s="19"/>
      <c r="I101" s="12"/>
      <c r="J101" s="10"/>
      <c r="K101" s="174"/>
      <c r="L101" s="41"/>
      <c r="M101" s="32">
        <f t="shared" si="14"/>
        <v>0</v>
      </c>
      <c r="N101" s="38">
        <f t="shared" si="15"/>
        <v>0</v>
      </c>
      <c r="O101" s="32">
        <f t="shared" si="16"/>
        <v>0</v>
      </c>
      <c r="P101" s="38">
        <f t="shared" si="17"/>
        <v>0</v>
      </c>
      <c r="Q101" s="32">
        <f t="shared" si="18"/>
        <v>0</v>
      </c>
      <c r="R101" s="71"/>
      <c r="S101" s="8">
        <f t="shared" si="19"/>
        <v>0</v>
      </c>
      <c r="T101" s="8">
        <f t="shared" si="20"/>
        <v>0</v>
      </c>
    </row>
    <row r="102" spans="1:20" ht="12.75">
      <c r="A102" s="7" t="s">
        <v>332</v>
      </c>
      <c r="D102" s="157"/>
      <c r="F102" s="145"/>
      <c r="G102" s="12"/>
      <c r="H102" s="19"/>
      <c r="I102" s="12"/>
      <c r="J102" s="10"/>
      <c r="K102" s="174"/>
      <c r="L102" s="41"/>
      <c r="M102" s="32">
        <f t="shared" si="14"/>
        <v>0</v>
      </c>
      <c r="N102" s="38">
        <f t="shared" si="15"/>
        <v>0</v>
      </c>
      <c r="O102" s="32">
        <f t="shared" si="16"/>
        <v>0</v>
      </c>
      <c r="P102" s="38">
        <f t="shared" si="17"/>
        <v>0</v>
      </c>
      <c r="Q102" s="32">
        <f t="shared" si="18"/>
        <v>0</v>
      </c>
      <c r="R102" s="71"/>
      <c r="S102" s="8">
        <f t="shared" si="19"/>
        <v>0</v>
      </c>
      <c r="T102" s="8">
        <f t="shared" si="20"/>
        <v>0</v>
      </c>
    </row>
    <row r="103" spans="2:20" ht="25.5">
      <c r="B103" t="s">
        <v>204</v>
      </c>
      <c r="D103" s="157"/>
      <c r="F103" s="153" t="s">
        <v>333</v>
      </c>
      <c r="G103" s="12"/>
      <c r="H103" s="19"/>
      <c r="I103" s="12"/>
      <c r="J103" s="10"/>
      <c r="K103" s="174"/>
      <c r="L103" s="41"/>
      <c r="M103" s="32">
        <f t="shared" si="14"/>
        <v>0</v>
      </c>
      <c r="N103" s="38">
        <f t="shared" si="15"/>
        <v>0</v>
      </c>
      <c r="O103" s="32">
        <f t="shared" si="16"/>
        <v>0</v>
      </c>
      <c r="P103" s="38">
        <f t="shared" si="17"/>
        <v>0</v>
      </c>
      <c r="Q103" s="32">
        <f t="shared" si="18"/>
        <v>0</v>
      </c>
      <c r="R103" s="71"/>
      <c r="S103" s="8">
        <f t="shared" si="19"/>
        <v>0</v>
      </c>
      <c r="T103" s="8">
        <f t="shared" si="20"/>
        <v>0</v>
      </c>
    </row>
    <row r="104" spans="3:20" ht="25.5">
      <c r="C104" t="s">
        <v>63</v>
      </c>
      <c r="D104" s="157" t="s">
        <v>25</v>
      </c>
      <c r="E104" s="44" t="s">
        <v>54</v>
      </c>
      <c r="F104" s="145" t="s">
        <v>272</v>
      </c>
      <c r="G104" s="143">
        <v>2500</v>
      </c>
      <c r="H104" s="19">
        <v>21509.638888888887</v>
      </c>
      <c r="I104" s="12"/>
      <c r="J104" s="10"/>
      <c r="K104" s="174"/>
      <c r="L104" s="41"/>
      <c r="M104" s="32">
        <f aca="true" t="shared" si="21" ref="M104:M167">IF(D104="Personnel",G104,0)</f>
        <v>2500</v>
      </c>
      <c r="N104" s="38">
        <f aca="true" t="shared" si="22" ref="N104:N167">IF(D104="Hardware",G104,0)</f>
        <v>0</v>
      </c>
      <c r="O104" s="32">
        <f aca="true" t="shared" si="23" ref="O104:O167">IF(D104="software",G104,0)</f>
        <v>0</v>
      </c>
      <c r="P104" s="38">
        <f aca="true" t="shared" si="24" ref="P104:P167">IF(D104="contractual services",G104,0)</f>
        <v>0</v>
      </c>
      <c r="Q104" s="32">
        <f aca="true" t="shared" si="25" ref="Q104:Q167">IF(D104="Other NPS",G104,0)</f>
        <v>0</v>
      </c>
      <c r="R104" s="71"/>
      <c r="S104" s="8">
        <f aca="true" t="shared" si="26" ref="S104:S167">IF(E104="yes",G104,0)</f>
        <v>0</v>
      </c>
      <c r="T104" s="8">
        <f aca="true" t="shared" si="27" ref="T104:T167">IF(E104="no",G104,0)</f>
        <v>2500</v>
      </c>
    </row>
    <row r="105" spans="4:20" ht="12.75">
      <c r="D105" s="157"/>
      <c r="F105" s="145"/>
      <c r="G105" s="12"/>
      <c r="H105" s="19"/>
      <c r="I105" s="12"/>
      <c r="J105" s="10"/>
      <c r="K105" s="174"/>
      <c r="L105" s="41"/>
      <c r="M105" s="32">
        <f t="shared" si="21"/>
        <v>0</v>
      </c>
      <c r="N105" s="38">
        <f t="shared" si="22"/>
        <v>0</v>
      </c>
      <c r="O105" s="32">
        <f t="shared" si="23"/>
        <v>0</v>
      </c>
      <c r="P105" s="38">
        <f t="shared" si="24"/>
        <v>0</v>
      </c>
      <c r="Q105" s="32">
        <f t="shared" si="25"/>
        <v>0</v>
      </c>
      <c r="R105" s="71"/>
      <c r="S105" s="8">
        <f t="shared" si="26"/>
        <v>0</v>
      </c>
      <c r="T105" s="8">
        <f t="shared" si="27"/>
        <v>0</v>
      </c>
    </row>
    <row r="106" spans="1:20" ht="12.75">
      <c r="A106" s="7"/>
      <c r="D106" s="157"/>
      <c r="F106" s="145"/>
      <c r="G106" s="12"/>
      <c r="H106" s="19"/>
      <c r="I106" s="12"/>
      <c r="J106" s="10"/>
      <c r="K106" s="174"/>
      <c r="L106" s="41"/>
      <c r="M106" s="32">
        <f t="shared" si="21"/>
        <v>0</v>
      </c>
      <c r="N106" s="38">
        <f t="shared" si="22"/>
        <v>0</v>
      </c>
      <c r="O106" s="32">
        <f t="shared" si="23"/>
        <v>0</v>
      </c>
      <c r="P106" s="38">
        <f t="shared" si="24"/>
        <v>0</v>
      </c>
      <c r="Q106" s="32">
        <f t="shared" si="25"/>
        <v>0</v>
      </c>
      <c r="R106" s="71"/>
      <c r="S106" s="8">
        <f t="shared" si="26"/>
        <v>0</v>
      </c>
      <c r="T106" s="8">
        <f t="shared" si="27"/>
        <v>0</v>
      </c>
    </row>
    <row r="107" spans="2:20" ht="12.75">
      <c r="B107" t="s">
        <v>204</v>
      </c>
      <c r="D107" s="157"/>
      <c r="F107" s="153" t="s">
        <v>278</v>
      </c>
      <c r="G107" s="12"/>
      <c r="I107" s="12"/>
      <c r="J107" s="10"/>
      <c r="K107" s="174"/>
      <c r="L107" s="41"/>
      <c r="M107" s="32">
        <f t="shared" si="21"/>
        <v>0</v>
      </c>
      <c r="N107" s="38">
        <f t="shared" si="22"/>
        <v>0</v>
      </c>
      <c r="O107" s="32">
        <f t="shared" si="23"/>
        <v>0</v>
      </c>
      <c r="P107" s="38">
        <f t="shared" si="24"/>
        <v>0</v>
      </c>
      <c r="Q107" s="32">
        <f t="shared" si="25"/>
        <v>0</v>
      </c>
      <c r="R107" s="71"/>
      <c r="S107" s="8">
        <f t="shared" si="26"/>
        <v>0</v>
      </c>
      <c r="T107" s="8">
        <f t="shared" si="27"/>
        <v>0</v>
      </c>
    </row>
    <row r="108" spans="3:20" ht="25.5">
      <c r="C108" t="s">
        <v>63</v>
      </c>
      <c r="D108" s="157" t="s">
        <v>25</v>
      </c>
      <c r="E108" s="44" t="s">
        <v>54</v>
      </c>
      <c r="F108" s="145" t="s">
        <v>334</v>
      </c>
      <c r="G108" s="12"/>
      <c r="H108" s="19">
        <v>2952</v>
      </c>
      <c r="I108" s="12"/>
      <c r="J108" s="10"/>
      <c r="K108" s="174"/>
      <c r="L108" s="41"/>
      <c r="M108" s="32">
        <f t="shared" si="21"/>
        <v>0</v>
      </c>
      <c r="N108" s="38">
        <f t="shared" si="22"/>
        <v>0</v>
      </c>
      <c r="O108" s="32">
        <f t="shared" si="23"/>
        <v>0</v>
      </c>
      <c r="P108" s="38">
        <f t="shared" si="24"/>
        <v>0</v>
      </c>
      <c r="Q108" s="32">
        <f t="shared" si="25"/>
        <v>0</v>
      </c>
      <c r="R108" s="71"/>
      <c r="S108" s="8">
        <f t="shared" si="26"/>
        <v>0</v>
      </c>
      <c r="T108" s="8">
        <f t="shared" si="27"/>
        <v>0</v>
      </c>
    </row>
    <row r="109" spans="3:20" ht="25.5">
      <c r="C109" t="s">
        <v>63</v>
      </c>
      <c r="D109" s="157" t="s">
        <v>25</v>
      </c>
      <c r="E109" s="44" t="s">
        <v>54</v>
      </c>
      <c r="F109" s="145" t="s">
        <v>335</v>
      </c>
      <c r="G109" s="12"/>
      <c r="H109" s="19"/>
      <c r="I109" s="12">
        <v>72905.013375</v>
      </c>
      <c r="J109" s="10"/>
      <c r="K109" s="262"/>
      <c r="L109" s="41"/>
      <c r="M109" s="32">
        <f t="shared" si="21"/>
        <v>0</v>
      </c>
      <c r="N109" s="38">
        <f t="shared" si="22"/>
        <v>0</v>
      </c>
      <c r="O109" s="32">
        <f t="shared" si="23"/>
        <v>0</v>
      </c>
      <c r="P109" s="38">
        <f t="shared" si="24"/>
        <v>0</v>
      </c>
      <c r="Q109" s="32">
        <f t="shared" si="25"/>
        <v>0</v>
      </c>
      <c r="R109" s="71"/>
      <c r="S109" s="8">
        <f t="shared" si="26"/>
        <v>0</v>
      </c>
      <c r="T109" s="8">
        <f t="shared" si="27"/>
        <v>0</v>
      </c>
    </row>
    <row r="110" spans="4:20" ht="25.5">
      <c r="D110" s="157" t="s">
        <v>25</v>
      </c>
      <c r="E110" s="44" t="s">
        <v>54</v>
      </c>
      <c r="F110" s="145" t="s">
        <v>336</v>
      </c>
      <c r="G110" s="12"/>
      <c r="H110" s="141">
        <v>8400</v>
      </c>
      <c r="I110" s="12"/>
      <c r="J110" s="10"/>
      <c r="K110" s="194"/>
      <c r="L110" s="41"/>
      <c r="M110" s="32">
        <f t="shared" si="21"/>
        <v>0</v>
      </c>
      <c r="N110" s="38">
        <f t="shared" si="22"/>
        <v>0</v>
      </c>
      <c r="O110" s="32">
        <f t="shared" si="23"/>
        <v>0</v>
      </c>
      <c r="P110" s="38">
        <f t="shared" si="24"/>
        <v>0</v>
      </c>
      <c r="Q110" s="32">
        <f t="shared" si="25"/>
        <v>0</v>
      </c>
      <c r="R110" s="71"/>
      <c r="S110" s="8">
        <f t="shared" si="26"/>
        <v>0</v>
      </c>
      <c r="T110" s="8">
        <f t="shared" si="27"/>
        <v>0</v>
      </c>
    </row>
    <row r="111" spans="3:20" ht="12.75">
      <c r="C111" t="s">
        <v>63</v>
      </c>
      <c r="D111" s="157" t="s">
        <v>28</v>
      </c>
      <c r="E111" s="44" t="s">
        <v>147</v>
      </c>
      <c r="F111" s="145" t="s">
        <v>337</v>
      </c>
      <c r="G111" s="12">
        <v>24301.671125</v>
      </c>
      <c r="H111" s="19"/>
      <c r="I111" s="12"/>
      <c r="J111" s="10"/>
      <c r="K111" s="262"/>
      <c r="L111" s="41"/>
      <c r="M111" s="32">
        <f t="shared" si="21"/>
        <v>0</v>
      </c>
      <c r="N111" s="38">
        <f t="shared" si="22"/>
        <v>0</v>
      </c>
      <c r="O111" s="32">
        <f t="shared" si="23"/>
        <v>0</v>
      </c>
      <c r="P111" s="38">
        <f t="shared" si="24"/>
        <v>24301.671125</v>
      </c>
      <c r="Q111" s="32">
        <f t="shared" si="25"/>
        <v>0</v>
      </c>
      <c r="R111" s="71"/>
      <c r="S111" s="8">
        <f t="shared" si="26"/>
        <v>0</v>
      </c>
      <c r="T111" s="8">
        <f t="shared" si="27"/>
        <v>24301.671125</v>
      </c>
    </row>
    <row r="112" spans="3:20" ht="25.5">
      <c r="C112" t="s">
        <v>63</v>
      </c>
      <c r="D112" s="157" t="s">
        <v>25</v>
      </c>
      <c r="E112" s="44" t="s">
        <v>147</v>
      </c>
      <c r="F112" s="145" t="s">
        <v>338</v>
      </c>
      <c r="G112" s="12"/>
      <c r="H112" s="19">
        <v>2952</v>
      </c>
      <c r="I112" s="12"/>
      <c r="J112" s="10"/>
      <c r="K112" s="174"/>
      <c r="L112" s="41"/>
      <c r="M112" s="32">
        <f t="shared" si="21"/>
        <v>0</v>
      </c>
      <c r="N112" s="38">
        <f t="shared" si="22"/>
        <v>0</v>
      </c>
      <c r="O112" s="32">
        <f t="shared" si="23"/>
        <v>0</v>
      </c>
      <c r="P112" s="38">
        <f t="shared" si="24"/>
        <v>0</v>
      </c>
      <c r="Q112" s="32">
        <f t="shared" si="25"/>
        <v>0</v>
      </c>
      <c r="R112" s="71"/>
      <c r="S112" s="8">
        <f t="shared" si="26"/>
        <v>0</v>
      </c>
      <c r="T112" s="8">
        <f t="shared" si="27"/>
        <v>0</v>
      </c>
    </row>
    <row r="113" spans="3:20" ht="25.5">
      <c r="C113" t="s">
        <v>63</v>
      </c>
      <c r="D113" s="157" t="s">
        <v>28</v>
      </c>
      <c r="E113" s="44" t="s">
        <v>147</v>
      </c>
      <c r="F113" s="145" t="s">
        <v>339</v>
      </c>
      <c r="G113" s="12"/>
      <c r="H113" s="19"/>
      <c r="I113" s="12">
        <v>72905.013375</v>
      </c>
      <c r="J113" s="10"/>
      <c r="K113" s="262"/>
      <c r="L113" s="41"/>
      <c r="M113" s="32">
        <f t="shared" si="21"/>
        <v>0</v>
      </c>
      <c r="N113" s="38">
        <f t="shared" si="22"/>
        <v>0</v>
      </c>
      <c r="O113" s="32">
        <f t="shared" si="23"/>
        <v>0</v>
      </c>
      <c r="P113" s="38">
        <f t="shared" si="24"/>
        <v>0</v>
      </c>
      <c r="Q113" s="32">
        <f t="shared" si="25"/>
        <v>0</v>
      </c>
      <c r="R113" s="71"/>
      <c r="S113" s="8">
        <f t="shared" si="26"/>
        <v>0</v>
      </c>
      <c r="T113" s="8">
        <f t="shared" si="27"/>
        <v>0</v>
      </c>
    </row>
    <row r="114" spans="3:20" ht="25.5">
      <c r="C114" t="s">
        <v>63</v>
      </c>
      <c r="D114" s="157" t="s">
        <v>25</v>
      </c>
      <c r="E114" s="44" t="s">
        <v>54</v>
      </c>
      <c r="F114" s="145" t="s">
        <v>340</v>
      </c>
      <c r="G114" s="12"/>
      <c r="H114" s="141">
        <v>8400</v>
      </c>
      <c r="I114" s="12"/>
      <c r="J114" s="10"/>
      <c r="K114" s="194"/>
      <c r="L114" s="41"/>
      <c r="M114" s="32">
        <f t="shared" si="21"/>
        <v>0</v>
      </c>
      <c r="N114" s="38">
        <f t="shared" si="22"/>
        <v>0</v>
      </c>
      <c r="O114" s="32">
        <f t="shared" si="23"/>
        <v>0</v>
      </c>
      <c r="P114" s="38">
        <f t="shared" si="24"/>
        <v>0</v>
      </c>
      <c r="Q114" s="32">
        <f t="shared" si="25"/>
        <v>0</v>
      </c>
      <c r="R114" s="71"/>
      <c r="S114" s="8">
        <f t="shared" si="26"/>
        <v>0</v>
      </c>
      <c r="T114" s="8">
        <f t="shared" si="27"/>
        <v>0</v>
      </c>
    </row>
    <row r="115" spans="3:20" ht="12.75">
      <c r="C115" t="s">
        <v>63</v>
      </c>
      <c r="D115" s="157" t="s">
        <v>28</v>
      </c>
      <c r="E115" s="44" t="s">
        <v>147</v>
      </c>
      <c r="F115" s="145" t="s">
        <v>341</v>
      </c>
      <c r="G115" s="12">
        <v>23972.5</v>
      </c>
      <c r="H115" s="19"/>
      <c r="I115" s="12"/>
      <c r="J115" s="10"/>
      <c r="K115" s="262"/>
      <c r="L115" s="41"/>
      <c r="M115" s="32">
        <f t="shared" si="21"/>
        <v>0</v>
      </c>
      <c r="N115" s="38">
        <f t="shared" si="22"/>
        <v>0</v>
      </c>
      <c r="O115" s="32">
        <f t="shared" si="23"/>
        <v>0</v>
      </c>
      <c r="P115" s="38">
        <f t="shared" si="24"/>
        <v>23972.5</v>
      </c>
      <c r="Q115" s="32">
        <f t="shared" si="25"/>
        <v>0</v>
      </c>
      <c r="R115" s="71"/>
      <c r="S115" s="8">
        <f t="shared" si="26"/>
        <v>0</v>
      </c>
      <c r="T115" s="8">
        <f t="shared" si="27"/>
        <v>23972.5</v>
      </c>
    </row>
    <row r="116" spans="7:20" ht="12.75">
      <c r="G116" s="140"/>
      <c r="H116" s="19"/>
      <c r="I116" s="12"/>
      <c r="J116" s="10"/>
      <c r="K116" s="174"/>
      <c r="L116" s="41"/>
      <c r="M116" s="32">
        <f t="shared" si="21"/>
        <v>0</v>
      </c>
      <c r="N116" s="38">
        <f t="shared" si="22"/>
        <v>0</v>
      </c>
      <c r="O116" s="32">
        <f t="shared" si="23"/>
        <v>0</v>
      </c>
      <c r="P116" s="38">
        <f t="shared" si="24"/>
        <v>0</v>
      </c>
      <c r="Q116" s="32">
        <f t="shared" si="25"/>
        <v>0</v>
      </c>
      <c r="R116" s="71"/>
      <c r="S116" s="8">
        <f t="shared" si="26"/>
        <v>0</v>
      </c>
      <c r="T116" s="8">
        <f t="shared" si="27"/>
        <v>0</v>
      </c>
    </row>
    <row r="117" spans="7:20" ht="12.75">
      <c r="G117" s="12"/>
      <c r="H117" s="19"/>
      <c r="I117" s="12"/>
      <c r="J117" s="10"/>
      <c r="K117" s="174"/>
      <c r="L117" s="41"/>
      <c r="M117" s="32">
        <f t="shared" si="21"/>
        <v>0</v>
      </c>
      <c r="N117" s="38">
        <f t="shared" si="22"/>
        <v>0</v>
      </c>
      <c r="O117" s="32">
        <f t="shared" si="23"/>
        <v>0</v>
      </c>
      <c r="P117" s="38">
        <f t="shared" si="24"/>
        <v>0</v>
      </c>
      <c r="Q117" s="32">
        <f t="shared" si="25"/>
        <v>0</v>
      </c>
      <c r="R117" s="71"/>
      <c r="S117" s="8">
        <f t="shared" si="26"/>
        <v>0</v>
      </c>
      <c r="T117" s="8">
        <f t="shared" si="27"/>
        <v>0</v>
      </c>
    </row>
    <row r="118" spans="7:20" ht="12.75">
      <c r="G118" s="12"/>
      <c r="H118" s="19"/>
      <c r="I118" s="12"/>
      <c r="J118" s="10"/>
      <c r="K118" s="174"/>
      <c r="L118" s="41"/>
      <c r="M118" s="32">
        <f t="shared" si="21"/>
        <v>0</v>
      </c>
      <c r="N118" s="38">
        <f t="shared" si="22"/>
        <v>0</v>
      </c>
      <c r="O118" s="32">
        <f t="shared" si="23"/>
        <v>0</v>
      </c>
      <c r="P118" s="38">
        <f t="shared" si="24"/>
        <v>0</v>
      </c>
      <c r="Q118" s="32">
        <f t="shared" si="25"/>
        <v>0</v>
      </c>
      <c r="R118" s="71"/>
      <c r="S118" s="8">
        <f t="shared" si="26"/>
        <v>0</v>
      </c>
      <c r="T118" s="8">
        <f t="shared" si="27"/>
        <v>0</v>
      </c>
    </row>
    <row r="119" spans="3:20" ht="13.5" thickBot="1">
      <c r="C119" s="14" t="s">
        <v>66</v>
      </c>
      <c r="G119" s="24"/>
      <c r="H119" s="25"/>
      <c r="I119" s="24"/>
      <c r="J119" s="26"/>
      <c r="K119" s="174"/>
      <c r="L119" s="41"/>
      <c r="M119" s="32">
        <f t="shared" si="21"/>
        <v>0</v>
      </c>
      <c r="N119" s="38">
        <f t="shared" si="22"/>
        <v>0</v>
      </c>
      <c r="O119" s="32">
        <f t="shared" si="23"/>
        <v>0</v>
      </c>
      <c r="P119" s="38">
        <f t="shared" si="24"/>
        <v>0</v>
      </c>
      <c r="Q119" s="32">
        <f t="shared" si="25"/>
        <v>0</v>
      </c>
      <c r="R119" s="71"/>
      <c r="S119" s="8">
        <f t="shared" si="26"/>
        <v>0</v>
      </c>
      <c r="T119" s="8">
        <f t="shared" si="27"/>
        <v>0</v>
      </c>
    </row>
    <row r="120" spans="5:20" ht="13.5" thickTop="1">
      <c r="E120" s="133" t="s">
        <v>15</v>
      </c>
      <c r="F120" s="18" t="s">
        <v>48</v>
      </c>
      <c r="G120" s="12">
        <f>SUM(G103:G119)</f>
        <v>50774.171125</v>
      </c>
      <c r="H120" s="12">
        <f>SUM(H103:H119)</f>
        <v>44213.63888888889</v>
      </c>
      <c r="I120" s="12">
        <f>SUM(I103:I119)</f>
        <v>145810.02675</v>
      </c>
      <c r="J120" s="12">
        <f>SUM(J103:J119)</f>
        <v>0</v>
      </c>
      <c r="K120" s="174"/>
      <c r="L120" s="41"/>
      <c r="M120" s="32">
        <f t="shared" si="21"/>
        <v>0</v>
      </c>
      <c r="N120" s="38">
        <f t="shared" si="22"/>
        <v>0</v>
      </c>
      <c r="O120" s="32">
        <f t="shared" si="23"/>
        <v>0</v>
      </c>
      <c r="P120" s="38">
        <f t="shared" si="24"/>
        <v>0</v>
      </c>
      <c r="Q120" s="32">
        <f t="shared" si="25"/>
        <v>0</v>
      </c>
      <c r="R120" s="71"/>
      <c r="S120" s="8">
        <f t="shared" si="26"/>
        <v>0</v>
      </c>
      <c r="T120" s="8">
        <f t="shared" si="27"/>
        <v>0</v>
      </c>
    </row>
    <row r="121" spans="7:20" ht="12.75">
      <c r="G121" s="12"/>
      <c r="H121" s="19"/>
      <c r="I121" s="12"/>
      <c r="J121" s="10"/>
      <c r="K121" s="174"/>
      <c r="L121" s="41"/>
      <c r="M121" s="32">
        <f t="shared" si="21"/>
        <v>0</v>
      </c>
      <c r="N121" s="38">
        <f t="shared" si="22"/>
        <v>0</v>
      </c>
      <c r="O121" s="32">
        <f t="shared" si="23"/>
        <v>0</v>
      </c>
      <c r="P121" s="38">
        <f t="shared" si="24"/>
        <v>0</v>
      </c>
      <c r="Q121" s="32">
        <f t="shared" si="25"/>
        <v>0</v>
      </c>
      <c r="R121" s="71"/>
      <c r="S121" s="8">
        <f t="shared" si="26"/>
        <v>0</v>
      </c>
      <c r="T121" s="8">
        <f t="shared" si="27"/>
        <v>0</v>
      </c>
    </row>
    <row r="122" spans="7:20" ht="12.75">
      <c r="G122" s="12"/>
      <c r="H122" s="19"/>
      <c r="I122" s="12"/>
      <c r="J122" s="10"/>
      <c r="K122" s="174"/>
      <c r="L122" s="41"/>
      <c r="M122" s="32">
        <f t="shared" si="21"/>
        <v>0</v>
      </c>
      <c r="N122" s="38">
        <f t="shared" si="22"/>
        <v>0</v>
      </c>
      <c r="O122" s="32">
        <f t="shared" si="23"/>
        <v>0</v>
      </c>
      <c r="P122" s="38">
        <f t="shared" si="24"/>
        <v>0</v>
      </c>
      <c r="Q122" s="32">
        <f t="shared" si="25"/>
        <v>0</v>
      </c>
      <c r="R122" s="71"/>
      <c r="S122" s="8">
        <f t="shared" si="26"/>
        <v>0</v>
      </c>
      <c r="T122" s="8">
        <f t="shared" si="27"/>
        <v>0</v>
      </c>
    </row>
    <row r="123" spans="1:20" ht="12.75">
      <c r="A123" s="7" t="s">
        <v>342</v>
      </c>
      <c r="D123" s="157"/>
      <c r="F123" s="145"/>
      <c r="G123" s="12"/>
      <c r="H123" s="19"/>
      <c r="I123" s="12"/>
      <c r="J123" s="10"/>
      <c r="K123" s="174"/>
      <c r="L123" s="41"/>
      <c r="M123" s="32">
        <f t="shared" si="21"/>
        <v>0</v>
      </c>
      <c r="N123" s="38">
        <f t="shared" si="22"/>
        <v>0</v>
      </c>
      <c r="O123" s="32">
        <f t="shared" si="23"/>
        <v>0</v>
      </c>
      <c r="P123" s="38">
        <f t="shared" si="24"/>
        <v>0</v>
      </c>
      <c r="Q123" s="32">
        <f t="shared" si="25"/>
        <v>0</v>
      </c>
      <c r="R123" s="71"/>
      <c r="S123" s="8">
        <f t="shared" si="26"/>
        <v>0</v>
      </c>
      <c r="T123" s="8">
        <f t="shared" si="27"/>
        <v>0</v>
      </c>
    </row>
    <row r="124" spans="2:20" s="7" customFormat="1" ht="47.25" customHeight="1">
      <c r="B124" s="7" t="s">
        <v>311</v>
      </c>
      <c r="D124" s="223"/>
      <c r="E124" s="133"/>
      <c r="F124" s="153" t="s">
        <v>345</v>
      </c>
      <c r="G124" s="170"/>
      <c r="H124" s="224"/>
      <c r="I124" s="170"/>
      <c r="J124" s="225"/>
      <c r="K124" s="251"/>
      <c r="L124" s="41"/>
      <c r="M124" s="32">
        <f t="shared" si="21"/>
        <v>0</v>
      </c>
      <c r="N124" s="38">
        <f t="shared" si="22"/>
        <v>0</v>
      </c>
      <c r="O124" s="32">
        <f t="shared" si="23"/>
        <v>0</v>
      </c>
      <c r="P124" s="38">
        <f t="shared" si="24"/>
        <v>0</v>
      </c>
      <c r="Q124" s="32">
        <f t="shared" si="25"/>
        <v>0</v>
      </c>
      <c r="R124" s="71"/>
      <c r="S124" s="8">
        <f t="shared" si="26"/>
        <v>0</v>
      </c>
      <c r="T124" s="8">
        <f t="shared" si="27"/>
        <v>0</v>
      </c>
    </row>
    <row r="125" spans="3:20" ht="25.5">
      <c r="C125" t="s">
        <v>63</v>
      </c>
      <c r="D125" s="157" t="s">
        <v>28</v>
      </c>
      <c r="E125" s="44" t="s">
        <v>54</v>
      </c>
      <c r="F125" s="145" t="s">
        <v>2</v>
      </c>
      <c r="G125" s="183" t="s">
        <v>3</v>
      </c>
      <c r="H125" s="141">
        <v>5000</v>
      </c>
      <c r="I125" s="12"/>
      <c r="J125" s="10"/>
      <c r="K125" s="174"/>
      <c r="L125" s="401"/>
      <c r="M125" s="32">
        <f t="shared" si="21"/>
        <v>0</v>
      </c>
      <c r="N125" s="38">
        <f t="shared" si="22"/>
        <v>0</v>
      </c>
      <c r="O125" s="32">
        <f t="shared" si="23"/>
        <v>0</v>
      </c>
      <c r="P125" s="38" t="str">
        <f t="shared" si="24"/>
        <v>28, 285.7</v>
      </c>
      <c r="Q125" s="32">
        <f t="shared" si="25"/>
        <v>0</v>
      </c>
      <c r="R125" s="71"/>
      <c r="S125" s="8">
        <f t="shared" si="26"/>
        <v>0</v>
      </c>
      <c r="T125" s="8" t="str">
        <f t="shared" si="27"/>
        <v>28, 285.7</v>
      </c>
    </row>
    <row r="126" spans="1:20" ht="12.75">
      <c r="A126" s="171"/>
      <c r="B126" s="171"/>
      <c r="C126" s="171" t="s">
        <v>63</v>
      </c>
      <c r="D126" s="232" t="s">
        <v>28</v>
      </c>
      <c r="E126" s="172" t="s">
        <v>54</v>
      </c>
      <c r="F126" s="196" t="s">
        <v>343</v>
      </c>
      <c r="G126" s="173">
        <v>4000</v>
      </c>
      <c r="H126" s="171"/>
      <c r="I126" s="173"/>
      <c r="J126" s="197"/>
      <c r="K126" s="174"/>
      <c r="L126" s="401"/>
      <c r="M126" s="32">
        <f t="shared" si="21"/>
        <v>0</v>
      </c>
      <c r="N126" s="38">
        <f t="shared" si="22"/>
        <v>0</v>
      </c>
      <c r="O126" s="32">
        <f t="shared" si="23"/>
        <v>0</v>
      </c>
      <c r="P126" s="38">
        <f t="shared" si="24"/>
        <v>4000</v>
      </c>
      <c r="Q126" s="32">
        <f t="shared" si="25"/>
        <v>0</v>
      </c>
      <c r="R126" s="71"/>
      <c r="S126" s="8">
        <f t="shared" si="26"/>
        <v>0</v>
      </c>
      <c r="T126" s="8">
        <f t="shared" si="27"/>
        <v>4000</v>
      </c>
    </row>
    <row r="127" spans="1:20" ht="25.5">
      <c r="A127" s="171"/>
      <c r="B127" s="171"/>
      <c r="C127" s="171" t="s">
        <v>63</v>
      </c>
      <c r="D127" s="232" t="s">
        <v>28</v>
      </c>
      <c r="E127" s="172" t="s">
        <v>54</v>
      </c>
      <c r="F127" s="196" t="s">
        <v>292</v>
      </c>
      <c r="G127" s="173">
        <v>4000</v>
      </c>
      <c r="H127" s="275"/>
      <c r="I127" s="275"/>
      <c r="J127" s="171"/>
      <c r="K127" s="174"/>
      <c r="L127" s="401"/>
      <c r="M127" s="32">
        <f t="shared" si="21"/>
        <v>0</v>
      </c>
      <c r="N127" s="38">
        <f t="shared" si="22"/>
        <v>0</v>
      </c>
      <c r="O127" s="32">
        <f t="shared" si="23"/>
        <v>0</v>
      </c>
      <c r="P127" s="38">
        <f t="shared" si="24"/>
        <v>4000</v>
      </c>
      <c r="Q127" s="32">
        <f t="shared" si="25"/>
        <v>0</v>
      </c>
      <c r="R127" s="71"/>
      <c r="S127" s="8">
        <f t="shared" si="26"/>
        <v>0</v>
      </c>
      <c r="T127" s="8">
        <f t="shared" si="27"/>
        <v>4000</v>
      </c>
    </row>
    <row r="128" spans="1:20" ht="12.75">
      <c r="A128" s="171"/>
      <c r="B128" s="171"/>
      <c r="C128" s="171"/>
      <c r="D128" s="232"/>
      <c r="E128" s="172"/>
      <c r="F128" s="196"/>
      <c r="G128" s="173"/>
      <c r="H128" s="275"/>
      <c r="I128" s="275"/>
      <c r="J128" s="171"/>
      <c r="K128" s="174"/>
      <c r="L128" s="401"/>
      <c r="M128" s="32">
        <f t="shared" si="21"/>
        <v>0</v>
      </c>
      <c r="N128" s="38">
        <f t="shared" si="22"/>
        <v>0</v>
      </c>
      <c r="O128" s="32">
        <f t="shared" si="23"/>
        <v>0</v>
      </c>
      <c r="P128" s="38">
        <f t="shared" si="24"/>
        <v>0</v>
      </c>
      <c r="Q128" s="32">
        <f t="shared" si="25"/>
        <v>0</v>
      </c>
      <c r="R128" s="71"/>
      <c r="S128" s="8">
        <f t="shared" si="26"/>
        <v>0</v>
      </c>
      <c r="T128" s="8">
        <f t="shared" si="27"/>
        <v>0</v>
      </c>
    </row>
    <row r="129" spans="1:20" ht="12.75">
      <c r="A129" s="171"/>
      <c r="B129" s="171"/>
      <c r="C129" s="171"/>
      <c r="D129" s="232"/>
      <c r="E129" s="172"/>
      <c r="F129" s="196"/>
      <c r="G129" s="173"/>
      <c r="H129" s="275"/>
      <c r="I129" s="275"/>
      <c r="J129" s="171"/>
      <c r="K129" s="174"/>
      <c r="L129" s="401"/>
      <c r="M129" s="32">
        <f t="shared" si="21"/>
        <v>0</v>
      </c>
      <c r="N129" s="38">
        <f t="shared" si="22"/>
        <v>0</v>
      </c>
      <c r="O129" s="32">
        <f t="shared" si="23"/>
        <v>0</v>
      </c>
      <c r="P129" s="38">
        <f t="shared" si="24"/>
        <v>0</v>
      </c>
      <c r="Q129" s="32">
        <f t="shared" si="25"/>
        <v>0</v>
      </c>
      <c r="R129" s="71"/>
      <c r="S129" s="8">
        <f t="shared" si="26"/>
        <v>0</v>
      </c>
      <c r="T129" s="8">
        <f t="shared" si="27"/>
        <v>0</v>
      </c>
    </row>
    <row r="130" spans="1:20" ht="38.25">
      <c r="A130" s="171"/>
      <c r="B130" s="171"/>
      <c r="C130" s="171" t="s">
        <v>63</v>
      </c>
      <c r="D130" s="232" t="s">
        <v>28</v>
      </c>
      <c r="E130" s="172" t="s">
        <v>54</v>
      </c>
      <c r="F130" s="196" t="s">
        <v>294</v>
      </c>
      <c r="G130" s="173">
        <v>4000</v>
      </c>
      <c r="H130" s="173"/>
      <c r="I130" s="173"/>
      <c r="J130" s="197"/>
      <c r="K130" s="174"/>
      <c r="L130" s="401"/>
      <c r="M130" s="32">
        <f t="shared" si="21"/>
        <v>0</v>
      </c>
      <c r="N130" s="38">
        <f t="shared" si="22"/>
        <v>0</v>
      </c>
      <c r="O130" s="32">
        <f t="shared" si="23"/>
        <v>0</v>
      </c>
      <c r="P130" s="38">
        <f t="shared" si="24"/>
        <v>4000</v>
      </c>
      <c r="Q130" s="32">
        <f t="shared" si="25"/>
        <v>0</v>
      </c>
      <c r="R130" s="71"/>
      <c r="S130" s="8">
        <f t="shared" si="26"/>
        <v>0</v>
      </c>
      <c r="T130" s="8">
        <f t="shared" si="27"/>
        <v>4000</v>
      </c>
    </row>
    <row r="131" spans="3:20" s="35" customFormat="1" ht="25.5">
      <c r="C131" s="35" t="s">
        <v>63</v>
      </c>
      <c r="D131" s="208" t="s">
        <v>25</v>
      </c>
      <c r="E131" s="209" t="s">
        <v>54</v>
      </c>
      <c r="F131" s="210" t="s">
        <v>500</v>
      </c>
      <c r="G131" s="143">
        <v>2500</v>
      </c>
      <c r="H131" s="141"/>
      <c r="I131" s="140"/>
      <c r="J131" s="138"/>
      <c r="K131" s="238"/>
      <c r="L131" s="41"/>
      <c r="M131" s="32">
        <f t="shared" si="21"/>
        <v>2500</v>
      </c>
      <c r="N131" s="38">
        <f t="shared" si="22"/>
        <v>0</v>
      </c>
      <c r="O131" s="32">
        <f t="shared" si="23"/>
        <v>0</v>
      </c>
      <c r="P131" s="38">
        <f t="shared" si="24"/>
        <v>0</v>
      </c>
      <c r="Q131" s="32">
        <f t="shared" si="25"/>
        <v>0</v>
      </c>
      <c r="R131" s="71"/>
      <c r="S131" s="8">
        <f t="shared" si="26"/>
        <v>0</v>
      </c>
      <c r="T131" s="8">
        <f t="shared" si="27"/>
        <v>2500</v>
      </c>
    </row>
    <row r="132" spans="3:20" ht="25.5">
      <c r="C132" t="s">
        <v>63</v>
      </c>
      <c r="D132" s="157" t="s">
        <v>25</v>
      </c>
      <c r="E132" s="44" t="s">
        <v>54</v>
      </c>
      <c r="F132" s="145" t="s">
        <v>293</v>
      </c>
      <c r="G132" s="147">
        <v>400</v>
      </c>
      <c r="I132" s="12"/>
      <c r="J132" s="10"/>
      <c r="K132" s="174"/>
      <c r="L132" s="41"/>
      <c r="M132" s="32">
        <f t="shared" si="21"/>
        <v>400</v>
      </c>
      <c r="N132" s="38">
        <f t="shared" si="22"/>
        <v>0</v>
      </c>
      <c r="O132" s="32">
        <f t="shared" si="23"/>
        <v>0</v>
      </c>
      <c r="P132" s="38">
        <f t="shared" si="24"/>
        <v>0</v>
      </c>
      <c r="Q132" s="32">
        <f t="shared" si="25"/>
        <v>0</v>
      </c>
      <c r="R132" s="71"/>
      <c r="S132" s="8">
        <f t="shared" si="26"/>
        <v>0</v>
      </c>
      <c r="T132" s="8">
        <f t="shared" si="27"/>
        <v>400</v>
      </c>
    </row>
    <row r="133" spans="1:20" ht="12.75">
      <c r="A133" s="201"/>
      <c r="B133" s="201"/>
      <c r="C133" s="201" t="s">
        <v>63</v>
      </c>
      <c r="D133" s="202" t="s">
        <v>28</v>
      </c>
      <c r="E133" s="203" t="s">
        <v>54</v>
      </c>
      <c r="F133" s="204" t="s">
        <v>344</v>
      </c>
      <c r="G133" s="211">
        <v>2625</v>
      </c>
      <c r="H133" s="212"/>
      <c r="I133" s="211"/>
      <c r="J133" s="213"/>
      <c r="K133" s="174"/>
      <c r="L133" s="41"/>
      <c r="M133" s="32">
        <f t="shared" si="21"/>
        <v>0</v>
      </c>
      <c r="N133" s="38">
        <f t="shared" si="22"/>
        <v>0</v>
      </c>
      <c r="O133" s="32">
        <f t="shared" si="23"/>
        <v>0</v>
      </c>
      <c r="P133" s="38">
        <f t="shared" si="24"/>
        <v>2625</v>
      </c>
      <c r="Q133" s="32">
        <f t="shared" si="25"/>
        <v>0</v>
      </c>
      <c r="R133" s="71"/>
      <c r="S133" s="8">
        <f t="shared" si="26"/>
        <v>0</v>
      </c>
      <c r="T133" s="8">
        <f t="shared" si="27"/>
        <v>2625</v>
      </c>
    </row>
    <row r="134" spans="7:20" ht="12.75">
      <c r="G134" s="12"/>
      <c r="H134" s="19"/>
      <c r="I134" s="12"/>
      <c r="J134" s="10"/>
      <c r="K134" s="174"/>
      <c r="L134" s="41"/>
      <c r="M134" s="32">
        <f t="shared" si="21"/>
        <v>0</v>
      </c>
      <c r="N134" s="38">
        <f t="shared" si="22"/>
        <v>0</v>
      </c>
      <c r="O134" s="32">
        <f t="shared" si="23"/>
        <v>0</v>
      </c>
      <c r="P134" s="38">
        <f t="shared" si="24"/>
        <v>0</v>
      </c>
      <c r="Q134" s="32">
        <f t="shared" si="25"/>
        <v>0</v>
      </c>
      <c r="R134" s="71"/>
      <c r="S134" s="8">
        <f t="shared" si="26"/>
        <v>0</v>
      </c>
      <c r="T134" s="8">
        <f t="shared" si="27"/>
        <v>0</v>
      </c>
    </row>
    <row r="135" spans="7:20" ht="12.75">
      <c r="G135" s="12"/>
      <c r="H135" s="19"/>
      <c r="I135" s="12"/>
      <c r="J135" s="10"/>
      <c r="K135" s="174"/>
      <c r="L135" s="41"/>
      <c r="M135" s="32">
        <f t="shared" si="21"/>
        <v>0</v>
      </c>
      <c r="N135" s="38">
        <f t="shared" si="22"/>
        <v>0</v>
      </c>
      <c r="O135" s="32">
        <f t="shared" si="23"/>
        <v>0</v>
      </c>
      <c r="P135" s="38">
        <f t="shared" si="24"/>
        <v>0</v>
      </c>
      <c r="Q135" s="32">
        <f t="shared" si="25"/>
        <v>0</v>
      </c>
      <c r="R135" s="71"/>
      <c r="S135" s="8">
        <f t="shared" si="26"/>
        <v>0</v>
      </c>
      <c r="T135" s="8">
        <f t="shared" si="27"/>
        <v>0</v>
      </c>
    </row>
    <row r="136" spans="7:20" ht="12.75">
      <c r="G136" s="12"/>
      <c r="H136" s="19"/>
      <c r="I136" s="12"/>
      <c r="J136" s="10"/>
      <c r="K136" s="174"/>
      <c r="L136" s="41"/>
      <c r="M136" s="32">
        <f t="shared" si="21"/>
        <v>0</v>
      </c>
      <c r="N136" s="38">
        <f t="shared" si="22"/>
        <v>0</v>
      </c>
      <c r="O136" s="32">
        <f t="shared" si="23"/>
        <v>0</v>
      </c>
      <c r="P136" s="38">
        <f t="shared" si="24"/>
        <v>0</v>
      </c>
      <c r="Q136" s="32">
        <f t="shared" si="25"/>
        <v>0</v>
      </c>
      <c r="R136" s="71"/>
      <c r="S136" s="8">
        <f t="shared" si="26"/>
        <v>0</v>
      </c>
      <c r="T136" s="8">
        <f t="shared" si="27"/>
        <v>0</v>
      </c>
    </row>
    <row r="137" spans="7:20" ht="12.75">
      <c r="G137" s="12"/>
      <c r="H137" s="19"/>
      <c r="I137" s="12"/>
      <c r="J137" s="10"/>
      <c r="K137" s="174"/>
      <c r="L137" s="41"/>
      <c r="M137" s="32">
        <f t="shared" si="21"/>
        <v>0</v>
      </c>
      <c r="N137" s="38">
        <f t="shared" si="22"/>
        <v>0</v>
      </c>
      <c r="O137" s="32">
        <f t="shared" si="23"/>
        <v>0</v>
      </c>
      <c r="P137" s="38">
        <f t="shared" si="24"/>
        <v>0</v>
      </c>
      <c r="Q137" s="32">
        <f t="shared" si="25"/>
        <v>0</v>
      </c>
      <c r="R137" s="71"/>
      <c r="S137" s="8">
        <f t="shared" si="26"/>
        <v>0</v>
      </c>
      <c r="T137" s="8">
        <f t="shared" si="27"/>
        <v>0</v>
      </c>
    </row>
    <row r="138" spans="7:20" ht="12.75">
      <c r="G138" s="12"/>
      <c r="H138" s="19"/>
      <c r="I138" s="12"/>
      <c r="J138" s="10"/>
      <c r="K138" s="174"/>
      <c r="L138" s="41"/>
      <c r="M138" s="32">
        <f t="shared" si="21"/>
        <v>0</v>
      </c>
      <c r="N138" s="38">
        <f t="shared" si="22"/>
        <v>0</v>
      </c>
      <c r="O138" s="32">
        <f t="shared" si="23"/>
        <v>0</v>
      </c>
      <c r="P138" s="38">
        <f t="shared" si="24"/>
        <v>0</v>
      </c>
      <c r="Q138" s="32">
        <f t="shared" si="25"/>
        <v>0</v>
      </c>
      <c r="R138" s="71"/>
      <c r="S138" s="8">
        <f t="shared" si="26"/>
        <v>0</v>
      </c>
      <c r="T138" s="8">
        <f t="shared" si="27"/>
        <v>0</v>
      </c>
    </row>
    <row r="139" spans="7:20" ht="12.75">
      <c r="G139" s="12"/>
      <c r="H139" s="19"/>
      <c r="I139" s="12"/>
      <c r="J139" s="10"/>
      <c r="K139" s="174"/>
      <c r="L139" s="41"/>
      <c r="M139" s="32">
        <f t="shared" si="21"/>
        <v>0</v>
      </c>
      <c r="N139" s="38">
        <f t="shared" si="22"/>
        <v>0</v>
      </c>
      <c r="O139" s="32">
        <f t="shared" si="23"/>
        <v>0</v>
      </c>
      <c r="P139" s="38">
        <f t="shared" si="24"/>
        <v>0</v>
      </c>
      <c r="Q139" s="32">
        <f t="shared" si="25"/>
        <v>0</v>
      </c>
      <c r="R139" s="71"/>
      <c r="S139" s="8">
        <f t="shared" si="26"/>
        <v>0</v>
      </c>
      <c r="T139" s="8">
        <f t="shared" si="27"/>
        <v>0</v>
      </c>
    </row>
    <row r="140" spans="7:20" ht="12.75">
      <c r="G140" s="12"/>
      <c r="H140" s="19"/>
      <c r="I140" s="12"/>
      <c r="J140" s="10"/>
      <c r="K140" s="174"/>
      <c r="L140" s="41"/>
      <c r="M140" s="32">
        <f t="shared" si="21"/>
        <v>0</v>
      </c>
      <c r="N140" s="38">
        <f t="shared" si="22"/>
        <v>0</v>
      </c>
      <c r="O140" s="32">
        <f t="shared" si="23"/>
        <v>0</v>
      </c>
      <c r="P140" s="38">
        <f t="shared" si="24"/>
        <v>0</v>
      </c>
      <c r="Q140" s="32">
        <f t="shared" si="25"/>
        <v>0</v>
      </c>
      <c r="R140" s="71"/>
      <c r="S140" s="8">
        <f t="shared" si="26"/>
        <v>0</v>
      </c>
      <c r="T140" s="8">
        <f t="shared" si="27"/>
        <v>0</v>
      </c>
    </row>
    <row r="141" spans="7:20" ht="12.75">
      <c r="G141" s="12"/>
      <c r="H141" s="19"/>
      <c r="I141" s="12"/>
      <c r="J141" s="10"/>
      <c r="K141" s="174"/>
      <c r="L141" s="41"/>
      <c r="M141" s="32">
        <f t="shared" si="21"/>
        <v>0</v>
      </c>
      <c r="N141" s="38">
        <f t="shared" si="22"/>
        <v>0</v>
      </c>
      <c r="O141" s="32">
        <f t="shared" si="23"/>
        <v>0</v>
      </c>
      <c r="P141" s="38">
        <f t="shared" si="24"/>
        <v>0</v>
      </c>
      <c r="Q141" s="32">
        <f t="shared" si="25"/>
        <v>0</v>
      </c>
      <c r="R141" s="71"/>
      <c r="S141" s="8">
        <f t="shared" si="26"/>
        <v>0</v>
      </c>
      <c r="T141" s="8">
        <f t="shared" si="27"/>
        <v>0</v>
      </c>
    </row>
    <row r="142" spans="7:20" ht="12.75">
      <c r="G142" s="12"/>
      <c r="H142" s="19"/>
      <c r="I142" s="12"/>
      <c r="J142" s="10"/>
      <c r="K142" s="174"/>
      <c r="L142" s="41"/>
      <c r="M142" s="32">
        <f t="shared" si="21"/>
        <v>0</v>
      </c>
      <c r="N142" s="38">
        <f t="shared" si="22"/>
        <v>0</v>
      </c>
      <c r="O142" s="32">
        <f t="shared" si="23"/>
        <v>0</v>
      </c>
      <c r="P142" s="38">
        <f t="shared" si="24"/>
        <v>0</v>
      </c>
      <c r="Q142" s="32">
        <f t="shared" si="25"/>
        <v>0</v>
      </c>
      <c r="R142" s="71"/>
      <c r="S142" s="8">
        <f t="shared" si="26"/>
        <v>0</v>
      </c>
      <c r="T142" s="8">
        <f t="shared" si="27"/>
        <v>0</v>
      </c>
    </row>
    <row r="143" spans="7:20" ht="12.75">
      <c r="G143" s="12"/>
      <c r="H143" s="19"/>
      <c r="I143" s="12"/>
      <c r="J143" s="10"/>
      <c r="K143" s="174"/>
      <c r="L143" s="41"/>
      <c r="M143" s="32">
        <f t="shared" si="21"/>
        <v>0</v>
      </c>
      <c r="N143" s="38">
        <f t="shared" si="22"/>
        <v>0</v>
      </c>
      <c r="O143" s="32">
        <f t="shared" si="23"/>
        <v>0</v>
      </c>
      <c r="P143" s="38">
        <f t="shared" si="24"/>
        <v>0</v>
      </c>
      <c r="Q143" s="32">
        <f t="shared" si="25"/>
        <v>0</v>
      </c>
      <c r="R143" s="71"/>
      <c r="S143" s="8">
        <f t="shared" si="26"/>
        <v>0</v>
      </c>
      <c r="T143" s="8">
        <f t="shared" si="27"/>
        <v>0</v>
      </c>
    </row>
    <row r="144" spans="3:20" ht="13.5" thickBot="1">
      <c r="C144" s="14" t="s">
        <v>66</v>
      </c>
      <c r="G144" s="24"/>
      <c r="H144" s="25"/>
      <c r="I144" s="24"/>
      <c r="J144" s="26"/>
      <c r="K144" s="174"/>
      <c r="L144" s="41"/>
      <c r="M144" s="32">
        <f t="shared" si="21"/>
        <v>0</v>
      </c>
      <c r="N144" s="38">
        <f t="shared" si="22"/>
        <v>0</v>
      </c>
      <c r="O144" s="32">
        <f t="shared" si="23"/>
        <v>0</v>
      </c>
      <c r="P144" s="38">
        <f t="shared" si="24"/>
        <v>0</v>
      </c>
      <c r="Q144" s="32">
        <f t="shared" si="25"/>
        <v>0</v>
      </c>
      <c r="R144" s="71"/>
      <c r="S144" s="8">
        <f t="shared" si="26"/>
        <v>0</v>
      </c>
      <c r="T144" s="8">
        <f t="shared" si="27"/>
        <v>0</v>
      </c>
    </row>
    <row r="145" spans="5:20" ht="13.5" thickTop="1">
      <c r="E145" s="133" t="s">
        <v>15</v>
      </c>
      <c r="F145" s="18" t="s">
        <v>49</v>
      </c>
      <c r="G145" s="12">
        <f>SUM(G123:G144)</f>
        <v>17525</v>
      </c>
      <c r="H145" s="12">
        <f>SUM(H123:H144)</f>
        <v>5000</v>
      </c>
      <c r="I145" s="12">
        <f>SUM(I123:I144)</f>
        <v>0</v>
      </c>
      <c r="J145" s="12">
        <f>SUM(J123:J144)</f>
        <v>0</v>
      </c>
      <c r="K145" s="174"/>
      <c r="L145" s="41"/>
      <c r="M145" s="32">
        <f t="shared" si="21"/>
        <v>0</v>
      </c>
      <c r="N145" s="38">
        <f t="shared" si="22"/>
        <v>0</v>
      </c>
      <c r="O145" s="32">
        <f t="shared" si="23"/>
        <v>0</v>
      </c>
      <c r="P145" s="38">
        <f t="shared" si="24"/>
        <v>0</v>
      </c>
      <c r="Q145" s="32">
        <f t="shared" si="25"/>
        <v>0</v>
      </c>
      <c r="R145" s="71"/>
      <c r="S145" s="8">
        <f t="shared" si="26"/>
        <v>0</v>
      </c>
      <c r="T145" s="8">
        <f t="shared" si="27"/>
        <v>0</v>
      </c>
    </row>
    <row r="146" spans="7:20" ht="12.75">
      <c r="G146" s="12"/>
      <c r="H146" s="19"/>
      <c r="I146" s="12"/>
      <c r="J146" s="10"/>
      <c r="K146" s="174"/>
      <c r="L146" s="41"/>
      <c r="M146" s="32">
        <f t="shared" si="21"/>
        <v>0</v>
      </c>
      <c r="N146" s="38">
        <f t="shared" si="22"/>
        <v>0</v>
      </c>
      <c r="O146" s="32">
        <f t="shared" si="23"/>
        <v>0</v>
      </c>
      <c r="P146" s="38">
        <f t="shared" si="24"/>
        <v>0</v>
      </c>
      <c r="Q146" s="32">
        <f t="shared" si="25"/>
        <v>0</v>
      </c>
      <c r="R146" s="71"/>
      <c r="S146" s="8">
        <f t="shared" si="26"/>
        <v>0</v>
      </c>
      <c r="T146" s="8">
        <f t="shared" si="27"/>
        <v>0</v>
      </c>
    </row>
    <row r="147" spans="7:20" ht="12.75">
      <c r="G147" s="11"/>
      <c r="H147" s="21"/>
      <c r="I147" s="11"/>
      <c r="J147" s="2"/>
      <c r="K147" s="241"/>
      <c r="L147" s="42"/>
      <c r="M147" s="32">
        <f t="shared" si="21"/>
        <v>0</v>
      </c>
      <c r="N147" s="38">
        <f t="shared" si="22"/>
        <v>0</v>
      </c>
      <c r="O147" s="32">
        <f t="shared" si="23"/>
        <v>0</v>
      </c>
      <c r="P147" s="38">
        <f t="shared" si="24"/>
        <v>0</v>
      </c>
      <c r="Q147" s="32">
        <f t="shared" si="25"/>
        <v>0</v>
      </c>
      <c r="R147" s="71"/>
      <c r="S147" s="8">
        <f t="shared" si="26"/>
        <v>0</v>
      </c>
      <c r="T147" s="8">
        <f t="shared" si="27"/>
        <v>0</v>
      </c>
    </row>
    <row r="148" spans="1:20" ht="12.75">
      <c r="A148" s="7" t="s">
        <v>128</v>
      </c>
      <c r="F148" s="7"/>
      <c r="G148" s="12"/>
      <c r="H148" s="19"/>
      <c r="I148" s="12"/>
      <c r="J148" s="10"/>
      <c r="K148" s="174"/>
      <c r="L148" s="41"/>
      <c r="M148" s="32">
        <f t="shared" si="21"/>
        <v>0</v>
      </c>
      <c r="N148" s="38">
        <f t="shared" si="22"/>
        <v>0</v>
      </c>
      <c r="O148" s="32">
        <f t="shared" si="23"/>
        <v>0</v>
      </c>
      <c r="P148" s="38">
        <f t="shared" si="24"/>
        <v>0</v>
      </c>
      <c r="Q148" s="32">
        <f t="shared" si="25"/>
        <v>0</v>
      </c>
      <c r="R148" s="71"/>
      <c r="S148" s="8">
        <f t="shared" si="26"/>
        <v>0</v>
      </c>
      <c r="T148" s="8">
        <f t="shared" si="27"/>
        <v>0</v>
      </c>
    </row>
    <row r="149" spans="7:20" ht="12.75">
      <c r="G149" s="12"/>
      <c r="H149" s="19"/>
      <c r="I149" s="12"/>
      <c r="J149" s="10"/>
      <c r="K149" s="174"/>
      <c r="L149" s="41"/>
      <c r="M149" s="32">
        <f t="shared" si="21"/>
        <v>0</v>
      </c>
      <c r="N149" s="38">
        <f t="shared" si="22"/>
        <v>0</v>
      </c>
      <c r="O149" s="32">
        <f t="shared" si="23"/>
        <v>0</v>
      </c>
      <c r="P149" s="38">
        <f t="shared" si="24"/>
        <v>0</v>
      </c>
      <c r="Q149" s="32">
        <f t="shared" si="25"/>
        <v>0</v>
      </c>
      <c r="R149" s="71"/>
      <c r="S149" s="8">
        <f t="shared" si="26"/>
        <v>0</v>
      </c>
      <c r="T149" s="8">
        <f t="shared" si="27"/>
        <v>0</v>
      </c>
    </row>
    <row r="150" spans="7:20" ht="12.75">
      <c r="G150" s="12"/>
      <c r="H150" s="19"/>
      <c r="I150" s="12"/>
      <c r="J150" s="10"/>
      <c r="K150" s="174"/>
      <c r="L150" s="41"/>
      <c r="M150" s="32">
        <f t="shared" si="21"/>
        <v>0</v>
      </c>
      <c r="N150" s="38">
        <f t="shared" si="22"/>
        <v>0</v>
      </c>
      <c r="O150" s="32">
        <f t="shared" si="23"/>
        <v>0</v>
      </c>
      <c r="P150" s="38">
        <f t="shared" si="24"/>
        <v>0</v>
      </c>
      <c r="Q150" s="32">
        <f t="shared" si="25"/>
        <v>0</v>
      </c>
      <c r="R150" s="71"/>
      <c r="S150" s="8">
        <f t="shared" si="26"/>
        <v>0</v>
      </c>
      <c r="T150" s="8">
        <f t="shared" si="27"/>
        <v>0</v>
      </c>
    </row>
    <row r="151" spans="7:20" ht="12.75">
      <c r="G151" s="12"/>
      <c r="H151" s="19"/>
      <c r="I151" s="12"/>
      <c r="J151" s="10"/>
      <c r="K151" s="174"/>
      <c r="L151" s="41"/>
      <c r="M151" s="32">
        <f t="shared" si="21"/>
        <v>0</v>
      </c>
      <c r="N151" s="38">
        <f t="shared" si="22"/>
        <v>0</v>
      </c>
      <c r="O151" s="32">
        <f t="shared" si="23"/>
        <v>0</v>
      </c>
      <c r="P151" s="38">
        <f t="shared" si="24"/>
        <v>0</v>
      </c>
      <c r="Q151" s="32">
        <f t="shared" si="25"/>
        <v>0</v>
      </c>
      <c r="R151" s="71"/>
      <c r="S151" s="8">
        <f t="shared" si="26"/>
        <v>0</v>
      </c>
      <c r="T151" s="8">
        <f t="shared" si="27"/>
        <v>0</v>
      </c>
    </row>
    <row r="152" spans="7:20" ht="12.75">
      <c r="G152" s="12"/>
      <c r="H152" s="19"/>
      <c r="I152" s="12"/>
      <c r="J152" s="10"/>
      <c r="K152" s="174"/>
      <c r="L152" s="41"/>
      <c r="M152" s="32">
        <f t="shared" si="21"/>
        <v>0</v>
      </c>
      <c r="N152" s="38">
        <f t="shared" si="22"/>
        <v>0</v>
      </c>
      <c r="O152" s="32">
        <f t="shared" si="23"/>
        <v>0</v>
      </c>
      <c r="P152" s="38">
        <f t="shared" si="24"/>
        <v>0</v>
      </c>
      <c r="Q152" s="32">
        <f t="shared" si="25"/>
        <v>0</v>
      </c>
      <c r="R152" s="71"/>
      <c r="S152" s="8">
        <f t="shared" si="26"/>
        <v>0</v>
      </c>
      <c r="T152" s="8">
        <f t="shared" si="27"/>
        <v>0</v>
      </c>
    </row>
    <row r="153" spans="7:20" ht="12.75">
      <c r="G153" s="12"/>
      <c r="H153" s="19"/>
      <c r="I153" s="12"/>
      <c r="J153" s="10"/>
      <c r="K153" s="174"/>
      <c r="L153" s="41"/>
      <c r="M153" s="32">
        <f t="shared" si="21"/>
        <v>0</v>
      </c>
      <c r="N153" s="38">
        <f t="shared" si="22"/>
        <v>0</v>
      </c>
      <c r="O153" s="32">
        <f t="shared" si="23"/>
        <v>0</v>
      </c>
      <c r="P153" s="38">
        <f t="shared" si="24"/>
        <v>0</v>
      </c>
      <c r="Q153" s="32">
        <f t="shared" si="25"/>
        <v>0</v>
      </c>
      <c r="R153" s="71"/>
      <c r="S153" s="8">
        <f t="shared" si="26"/>
        <v>0</v>
      </c>
      <c r="T153" s="8">
        <f t="shared" si="27"/>
        <v>0</v>
      </c>
    </row>
    <row r="154" spans="7:20" ht="12.75">
      <c r="G154" s="12"/>
      <c r="H154" s="19"/>
      <c r="I154" s="12"/>
      <c r="J154" s="10"/>
      <c r="K154" s="174"/>
      <c r="L154" s="41"/>
      <c r="M154" s="32">
        <f t="shared" si="21"/>
        <v>0</v>
      </c>
      <c r="N154" s="38">
        <f t="shared" si="22"/>
        <v>0</v>
      </c>
      <c r="O154" s="32">
        <f t="shared" si="23"/>
        <v>0</v>
      </c>
      <c r="P154" s="38">
        <f t="shared" si="24"/>
        <v>0</v>
      </c>
      <c r="Q154" s="32">
        <f t="shared" si="25"/>
        <v>0</v>
      </c>
      <c r="R154" s="71"/>
      <c r="S154" s="8">
        <f t="shared" si="26"/>
        <v>0</v>
      </c>
      <c r="T154" s="8">
        <f t="shared" si="27"/>
        <v>0</v>
      </c>
    </row>
    <row r="155" spans="7:20" ht="12.75">
      <c r="G155" s="12"/>
      <c r="H155" s="19"/>
      <c r="I155" s="12"/>
      <c r="J155" s="10"/>
      <c r="K155" s="174"/>
      <c r="L155" s="41"/>
      <c r="M155" s="32">
        <f t="shared" si="21"/>
        <v>0</v>
      </c>
      <c r="N155" s="38">
        <f t="shared" si="22"/>
        <v>0</v>
      </c>
      <c r="O155" s="32">
        <f t="shared" si="23"/>
        <v>0</v>
      </c>
      <c r="P155" s="38">
        <f t="shared" si="24"/>
        <v>0</v>
      </c>
      <c r="Q155" s="32">
        <f t="shared" si="25"/>
        <v>0</v>
      </c>
      <c r="R155" s="71"/>
      <c r="S155" s="8">
        <f t="shared" si="26"/>
        <v>0</v>
      </c>
      <c r="T155" s="8">
        <f t="shared" si="27"/>
        <v>0</v>
      </c>
    </row>
    <row r="156" spans="7:20" ht="12.75">
      <c r="G156" s="12"/>
      <c r="H156" s="19"/>
      <c r="I156" s="12"/>
      <c r="J156" s="10"/>
      <c r="K156" s="174"/>
      <c r="L156" s="41"/>
      <c r="M156" s="32">
        <f t="shared" si="21"/>
        <v>0</v>
      </c>
      <c r="N156" s="38">
        <f t="shared" si="22"/>
        <v>0</v>
      </c>
      <c r="O156" s="32">
        <f t="shared" si="23"/>
        <v>0</v>
      </c>
      <c r="P156" s="38">
        <f t="shared" si="24"/>
        <v>0</v>
      </c>
      <c r="Q156" s="32">
        <f t="shared" si="25"/>
        <v>0</v>
      </c>
      <c r="R156" s="71"/>
      <c r="S156" s="8">
        <f t="shared" si="26"/>
        <v>0</v>
      </c>
      <c r="T156" s="8">
        <f t="shared" si="27"/>
        <v>0</v>
      </c>
    </row>
    <row r="157" spans="7:20" ht="12.75">
      <c r="G157" s="12"/>
      <c r="H157" s="19"/>
      <c r="I157" s="12"/>
      <c r="J157" s="10"/>
      <c r="K157" s="174"/>
      <c r="L157" s="41"/>
      <c r="M157" s="32">
        <f t="shared" si="21"/>
        <v>0</v>
      </c>
      <c r="N157" s="38">
        <f t="shared" si="22"/>
        <v>0</v>
      </c>
      <c r="O157" s="32">
        <f t="shared" si="23"/>
        <v>0</v>
      </c>
      <c r="P157" s="38">
        <f t="shared" si="24"/>
        <v>0</v>
      </c>
      <c r="Q157" s="32">
        <f t="shared" si="25"/>
        <v>0</v>
      </c>
      <c r="R157" s="71"/>
      <c r="S157" s="8">
        <f t="shared" si="26"/>
        <v>0</v>
      </c>
      <c r="T157" s="8">
        <f t="shared" si="27"/>
        <v>0</v>
      </c>
    </row>
    <row r="158" spans="7:20" ht="12.75">
      <c r="G158" s="12"/>
      <c r="H158" s="19"/>
      <c r="I158" s="12"/>
      <c r="J158" s="10"/>
      <c r="K158" s="174"/>
      <c r="L158" s="41"/>
      <c r="M158" s="32">
        <f t="shared" si="21"/>
        <v>0</v>
      </c>
      <c r="N158" s="38">
        <f t="shared" si="22"/>
        <v>0</v>
      </c>
      <c r="O158" s="32">
        <f t="shared" si="23"/>
        <v>0</v>
      </c>
      <c r="P158" s="38">
        <f t="shared" si="24"/>
        <v>0</v>
      </c>
      <c r="Q158" s="32">
        <f t="shared" si="25"/>
        <v>0</v>
      </c>
      <c r="R158" s="71"/>
      <c r="S158" s="8">
        <f t="shared" si="26"/>
        <v>0</v>
      </c>
      <c r="T158" s="8">
        <f t="shared" si="27"/>
        <v>0</v>
      </c>
    </row>
    <row r="159" spans="7:20" ht="12.75">
      <c r="G159" s="12"/>
      <c r="H159" s="19"/>
      <c r="I159" s="12"/>
      <c r="J159" s="10"/>
      <c r="K159" s="174"/>
      <c r="L159" s="41"/>
      <c r="M159" s="32">
        <f t="shared" si="21"/>
        <v>0</v>
      </c>
      <c r="N159" s="38">
        <f t="shared" si="22"/>
        <v>0</v>
      </c>
      <c r="O159" s="32">
        <f t="shared" si="23"/>
        <v>0</v>
      </c>
      <c r="P159" s="38">
        <f t="shared" si="24"/>
        <v>0</v>
      </c>
      <c r="Q159" s="32">
        <f t="shared" si="25"/>
        <v>0</v>
      </c>
      <c r="R159" s="71"/>
      <c r="S159" s="8">
        <f t="shared" si="26"/>
        <v>0</v>
      </c>
      <c r="T159" s="8">
        <f t="shared" si="27"/>
        <v>0</v>
      </c>
    </row>
    <row r="160" spans="7:20" ht="12.75">
      <c r="G160" s="12"/>
      <c r="H160" s="19"/>
      <c r="I160" s="12"/>
      <c r="J160" s="10"/>
      <c r="K160" s="174"/>
      <c r="L160" s="41"/>
      <c r="M160" s="32">
        <f t="shared" si="21"/>
        <v>0</v>
      </c>
      <c r="N160" s="38">
        <f t="shared" si="22"/>
        <v>0</v>
      </c>
      <c r="O160" s="32">
        <f t="shared" si="23"/>
        <v>0</v>
      </c>
      <c r="P160" s="38">
        <f t="shared" si="24"/>
        <v>0</v>
      </c>
      <c r="Q160" s="32">
        <f t="shared" si="25"/>
        <v>0</v>
      </c>
      <c r="R160" s="71"/>
      <c r="S160" s="8">
        <f t="shared" si="26"/>
        <v>0</v>
      </c>
      <c r="T160" s="8">
        <f t="shared" si="27"/>
        <v>0</v>
      </c>
    </row>
    <row r="161" spans="7:20" ht="12.75">
      <c r="G161" s="12"/>
      <c r="H161" s="19"/>
      <c r="I161" s="12"/>
      <c r="J161" s="10"/>
      <c r="K161" s="174"/>
      <c r="L161" s="41"/>
      <c r="M161" s="32">
        <f t="shared" si="21"/>
        <v>0</v>
      </c>
      <c r="N161" s="38">
        <f t="shared" si="22"/>
        <v>0</v>
      </c>
      <c r="O161" s="32">
        <f t="shared" si="23"/>
        <v>0</v>
      </c>
      <c r="P161" s="38">
        <f t="shared" si="24"/>
        <v>0</v>
      </c>
      <c r="Q161" s="32">
        <f t="shared" si="25"/>
        <v>0</v>
      </c>
      <c r="R161" s="71"/>
      <c r="S161" s="8">
        <f t="shared" si="26"/>
        <v>0</v>
      </c>
      <c r="T161" s="8">
        <f t="shared" si="27"/>
        <v>0</v>
      </c>
    </row>
    <row r="162" spans="7:20" ht="12.75">
      <c r="G162" s="12"/>
      <c r="H162" s="19"/>
      <c r="I162" s="12"/>
      <c r="J162" s="10"/>
      <c r="K162" s="174"/>
      <c r="L162" s="41"/>
      <c r="M162" s="32">
        <f t="shared" si="21"/>
        <v>0</v>
      </c>
      <c r="N162" s="38">
        <f t="shared" si="22"/>
        <v>0</v>
      </c>
      <c r="O162" s="32">
        <f t="shared" si="23"/>
        <v>0</v>
      </c>
      <c r="P162" s="38">
        <f t="shared" si="24"/>
        <v>0</v>
      </c>
      <c r="Q162" s="32">
        <f t="shared" si="25"/>
        <v>0</v>
      </c>
      <c r="R162" s="71"/>
      <c r="S162" s="8">
        <f t="shared" si="26"/>
        <v>0</v>
      </c>
      <c r="T162" s="8">
        <f t="shared" si="27"/>
        <v>0</v>
      </c>
    </row>
    <row r="163" spans="7:20" ht="12.75">
      <c r="G163" s="12"/>
      <c r="H163" s="19"/>
      <c r="I163" s="12"/>
      <c r="J163" s="10"/>
      <c r="K163" s="174"/>
      <c r="L163" s="41"/>
      <c r="M163" s="32">
        <f t="shared" si="21"/>
        <v>0</v>
      </c>
      <c r="N163" s="38">
        <f t="shared" si="22"/>
        <v>0</v>
      </c>
      <c r="O163" s="32">
        <f t="shared" si="23"/>
        <v>0</v>
      </c>
      <c r="P163" s="38">
        <f t="shared" si="24"/>
        <v>0</v>
      </c>
      <c r="Q163" s="32">
        <f t="shared" si="25"/>
        <v>0</v>
      </c>
      <c r="R163" s="71"/>
      <c r="S163" s="8">
        <f t="shared" si="26"/>
        <v>0</v>
      </c>
      <c r="T163" s="8">
        <f t="shared" si="27"/>
        <v>0</v>
      </c>
    </row>
    <row r="164" spans="7:20" ht="12.75">
      <c r="G164" s="12"/>
      <c r="H164" s="19"/>
      <c r="I164" s="12"/>
      <c r="J164" s="10"/>
      <c r="K164" s="174"/>
      <c r="L164" s="41"/>
      <c r="M164" s="32">
        <f t="shared" si="21"/>
        <v>0</v>
      </c>
      <c r="N164" s="38">
        <f t="shared" si="22"/>
        <v>0</v>
      </c>
      <c r="O164" s="32">
        <f t="shared" si="23"/>
        <v>0</v>
      </c>
      <c r="P164" s="38">
        <f t="shared" si="24"/>
        <v>0</v>
      </c>
      <c r="Q164" s="32">
        <f t="shared" si="25"/>
        <v>0</v>
      </c>
      <c r="R164" s="71"/>
      <c r="S164" s="8">
        <f t="shared" si="26"/>
        <v>0</v>
      </c>
      <c r="T164" s="8">
        <f t="shared" si="27"/>
        <v>0</v>
      </c>
    </row>
    <row r="165" spans="3:20" ht="13.5" thickBot="1">
      <c r="C165" s="14" t="s">
        <v>66</v>
      </c>
      <c r="G165" s="24"/>
      <c r="H165" s="25"/>
      <c r="I165" s="24"/>
      <c r="J165" s="26"/>
      <c r="K165" s="174"/>
      <c r="L165" s="41"/>
      <c r="M165" s="32">
        <f t="shared" si="21"/>
        <v>0</v>
      </c>
      <c r="N165" s="38">
        <f t="shared" si="22"/>
        <v>0</v>
      </c>
      <c r="O165" s="32">
        <f t="shared" si="23"/>
        <v>0</v>
      </c>
      <c r="P165" s="38">
        <f t="shared" si="24"/>
        <v>0</v>
      </c>
      <c r="Q165" s="32">
        <f t="shared" si="25"/>
        <v>0</v>
      </c>
      <c r="R165" s="71"/>
      <c r="S165" s="8">
        <f t="shared" si="26"/>
        <v>0</v>
      </c>
      <c r="T165" s="8">
        <f t="shared" si="27"/>
        <v>0</v>
      </c>
    </row>
    <row r="166" spans="5:20" ht="13.5" thickTop="1">
      <c r="E166" s="133" t="s">
        <v>15</v>
      </c>
      <c r="F166" s="18" t="s">
        <v>50</v>
      </c>
      <c r="G166" s="12">
        <f>SUM(G153:G165)</f>
        <v>0</v>
      </c>
      <c r="H166" s="12">
        <f>SUM(H153:H165)</f>
        <v>0</v>
      </c>
      <c r="I166" s="12">
        <f>SUM(I153:I165)</f>
        <v>0</v>
      </c>
      <c r="J166" s="12">
        <f>SUM(J149:J165)</f>
        <v>0</v>
      </c>
      <c r="K166" s="174"/>
      <c r="L166" s="41"/>
      <c r="M166" s="32">
        <f t="shared" si="21"/>
        <v>0</v>
      </c>
      <c r="N166" s="38">
        <f t="shared" si="22"/>
        <v>0</v>
      </c>
      <c r="O166" s="32">
        <f t="shared" si="23"/>
        <v>0</v>
      </c>
      <c r="P166" s="38">
        <f t="shared" si="24"/>
        <v>0</v>
      </c>
      <c r="Q166" s="32">
        <f t="shared" si="25"/>
        <v>0</v>
      </c>
      <c r="R166" s="71"/>
      <c r="S166" s="8">
        <f t="shared" si="26"/>
        <v>0</v>
      </c>
      <c r="T166" s="8">
        <f t="shared" si="27"/>
        <v>0</v>
      </c>
    </row>
    <row r="167" spans="7:20" ht="12.75">
      <c r="G167" s="11"/>
      <c r="H167" s="21"/>
      <c r="I167" s="11"/>
      <c r="J167" s="2"/>
      <c r="K167" s="241"/>
      <c r="L167" s="42"/>
      <c r="M167" s="32">
        <f t="shared" si="21"/>
        <v>0</v>
      </c>
      <c r="N167" s="38">
        <f t="shared" si="22"/>
        <v>0</v>
      </c>
      <c r="O167" s="32">
        <f t="shared" si="23"/>
        <v>0</v>
      </c>
      <c r="P167" s="38">
        <f t="shared" si="24"/>
        <v>0</v>
      </c>
      <c r="Q167" s="32">
        <f t="shared" si="25"/>
        <v>0</v>
      </c>
      <c r="R167" s="71"/>
      <c r="S167" s="8">
        <f t="shared" si="26"/>
        <v>0</v>
      </c>
      <c r="T167" s="8">
        <f t="shared" si="27"/>
        <v>0</v>
      </c>
    </row>
    <row r="168" spans="7:20" ht="12.75">
      <c r="G168" s="11"/>
      <c r="H168" s="21"/>
      <c r="I168" s="11"/>
      <c r="J168" s="2"/>
      <c r="K168" s="241"/>
      <c r="L168" s="42"/>
      <c r="M168" s="32">
        <f aca="true" t="shared" si="28" ref="M168:M174">IF(D168="Personnel",G168,0)</f>
        <v>0</v>
      </c>
      <c r="N168" s="38">
        <f aca="true" t="shared" si="29" ref="N168:N174">IF(D168="Hardware",G168,0)</f>
        <v>0</v>
      </c>
      <c r="O168" s="32">
        <f aca="true" t="shared" si="30" ref="O168:O174">IF(D168="software",G168,0)</f>
        <v>0</v>
      </c>
      <c r="P168" s="38">
        <f aca="true" t="shared" si="31" ref="P168:P174">IF(D168="contractual services",G168,0)</f>
        <v>0</v>
      </c>
      <c r="Q168" s="32">
        <f aca="true" t="shared" si="32" ref="Q168:Q174">IF(D168="Other NPS",G168,0)</f>
        <v>0</v>
      </c>
      <c r="R168" s="71"/>
      <c r="S168" s="8">
        <f aca="true" t="shared" si="33" ref="S168:S174">IF(E168="yes",G168,0)</f>
        <v>0</v>
      </c>
      <c r="T168" s="8">
        <f aca="true" t="shared" si="34" ref="T168:T174">IF(E168="no",G168,0)</f>
        <v>0</v>
      </c>
    </row>
    <row r="169" spans="7:20" ht="12.75">
      <c r="G169" s="11"/>
      <c r="H169" s="21"/>
      <c r="I169" s="11"/>
      <c r="J169" s="2"/>
      <c r="K169" s="241"/>
      <c r="L169" s="42"/>
      <c r="M169" s="32">
        <f t="shared" si="28"/>
        <v>0</v>
      </c>
      <c r="N169" s="38">
        <f t="shared" si="29"/>
        <v>0</v>
      </c>
      <c r="O169" s="32">
        <f t="shared" si="30"/>
        <v>0</v>
      </c>
      <c r="P169" s="38">
        <f t="shared" si="31"/>
        <v>0</v>
      </c>
      <c r="Q169" s="32">
        <f t="shared" si="32"/>
        <v>0</v>
      </c>
      <c r="R169" s="71"/>
      <c r="S169" s="8">
        <f t="shared" si="33"/>
        <v>0</v>
      </c>
      <c r="T169" s="8">
        <f t="shared" si="34"/>
        <v>0</v>
      </c>
    </row>
    <row r="170" spans="7:20" ht="12.75">
      <c r="G170" s="11"/>
      <c r="H170" s="21"/>
      <c r="I170" s="11"/>
      <c r="J170" s="2"/>
      <c r="K170" s="241"/>
      <c r="L170" s="42"/>
      <c r="M170" s="32">
        <f t="shared" si="28"/>
        <v>0</v>
      </c>
      <c r="N170" s="38">
        <f t="shared" si="29"/>
        <v>0</v>
      </c>
      <c r="O170" s="32">
        <f t="shared" si="30"/>
        <v>0</v>
      </c>
      <c r="P170" s="38">
        <f t="shared" si="31"/>
        <v>0</v>
      </c>
      <c r="Q170" s="32">
        <f t="shared" si="32"/>
        <v>0</v>
      </c>
      <c r="R170" s="71"/>
      <c r="S170" s="8">
        <f t="shared" si="33"/>
        <v>0</v>
      </c>
      <c r="T170" s="8">
        <f t="shared" si="34"/>
        <v>0</v>
      </c>
    </row>
    <row r="171" spans="7:20" ht="12.75">
      <c r="G171" s="11"/>
      <c r="H171" s="21"/>
      <c r="I171" s="11"/>
      <c r="J171" s="2"/>
      <c r="K171" s="241"/>
      <c r="L171" s="42"/>
      <c r="M171" s="32">
        <f t="shared" si="28"/>
        <v>0</v>
      </c>
      <c r="N171" s="38">
        <f t="shared" si="29"/>
        <v>0</v>
      </c>
      <c r="O171" s="32">
        <f t="shared" si="30"/>
        <v>0</v>
      </c>
      <c r="P171" s="38">
        <f t="shared" si="31"/>
        <v>0</v>
      </c>
      <c r="Q171" s="32">
        <f t="shared" si="32"/>
        <v>0</v>
      </c>
      <c r="R171" s="71"/>
      <c r="S171" s="8">
        <f t="shared" si="33"/>
        <v>0</v>
      </c>
      <c r="T171" s="8">
        <f t="shared" si="34"/>
        <v>0</v>
      </c>
    </row>
    <row r="172" spans="7:20" ht="12.75">
      <c r="G172" s="11"/>
      <c r="H172" s="21"/>
      <c r="I172" s="11"/>
      <c r="J172" s="2"/>
      <c r="K172" s="241"/>
      <c r="L172" s="42"/>
      <c r="M172" s="32">
        <f t="shared" si="28"/>
        <v>0</v>
      </c>
      <c r="N172" s="38">
        <f t="shared" si="29"/>
        <v>0</v>
      </c>
      <c r="O172" s="32">
        <f t="shared" si="30"/>
        <v>0</v>
      </c>
      <c r="P172" s="38">
        <f t="shared" si="31"/>
        <v>0</v>
      </c>
      <c r="Q172" s="32">
        <f t="shared" si="32"/>
        <v>0</v>
      </c>
      <c r="R172" s="71"/>
      <c r="S172" s="8">
        <f t="shared" si="33"/>
        <v>0</v>
      </c>
      <c r="T172" s="8">
        <f t="shared" si="34"/>
        <v>0</v>
      </c>
    </row>
    <row r="173" spans="7:20" ht="13.5" thickBot="1">
      <c r="G173" s="13"/>
      <c r="H173" s="22"/>
      <c r="I173" s="13"/>
      <c r="J173" s="4"/>
      <c r="K173" s="241"/>
      <c r="L173" s="42"/>
      <c r="M173" s="32">
        <f t="shared" si="28"/>
        <v>0</v>
      </c>
      <c r="N173" s="38">
        <f t="shared" si="29"/>
        <v>0</v>
      </c>
      <c r="O173" s="32">
        <f t="shared" si="30"/>
        <v>0</v>
      </c>
      <c r="P173" s="38">
        <f t="shared" si="31"/>
        <v>0</v>
      </c>
      <c r="Q173" s="32">
        <f t="shared" si="32"/>
        <v>0</v>
      </c>
      <c r="R173" s="71"/>
      <c r="S173" s="8">
        <f t="shared" si="33"/>
        <v>0</v>
      </c>
      <c r="T173" s="8">
        <f t="shared" si="34"/>
        <v>0</v>
      </c>
    </row>
    <row r="174" spans="7:20" ht="13.5" thickBot="1">
      <c r="G174" s="28" t="s">
        <v>8</v>
      </c>
      <c r="H174" s="61" t="s">
        <v>9</v>
      </c>
      <c r="I174" s="123" t="s">
        <v>10</v>
      </c>
      <c r="J174" s="110" t="s">
        <v>14</v>
      </c>
      <c r="K174" s="242"/>
      <c r="L174" s="39"/>
      <c r="M174" s="32">
        <f t="shared" si="28"/>
        <v>0</v>
      </c>
      <c r="N174" s="38">
        <f t="shared" si="29"/>
        <v>0</v>
      </c>
      <c r="O174" s="32">
        <f t="shared" si="30"/>
        <v>0</v>
      </c>
      <c r="P174" s="38">
        <f t="shared" si="31"/>
        <v>0</v>
      </c>
      <c r="Q174" s="32">
        <f t="shared" si="32"/>
        <v>0</v>
      </c>
      <c r="R174" s="71"/>
      <c r="S174" s="8">
        <f t="shared" si="33"/>
        <v>0</v>
      </c>
      <c r="T174" s="8">
        <f t="shared" si="34"/>
        <v>0</v>
      </c>
    </row>
    <row r="175" spans="6:20" ht="12.75">
      <c r="F175" s="16" t="s">
        <v>15</v>
      </c>
      <c r="G175" s="17">
        <f>G36+G76+G98+G120+G145+G166</f>
        <v>3950084.260375</v>
      </c>
      <c r="H175" s="62">
        <f>H36+H76+H98+H120+H145+H166</f>
        <v>353503.96527777775</v>
      </c>
      <c r="I175" s="58">
        <f>I36+I76+I98+I120+I145+I166</f>
        <v>402166.77674999996</v>
      </c>
      <c r="J175" s="64">
        <f>J36+J76+J98+J120+J145+J166</f>
        <v>0</v>
      </c>
      <c r="K175" s="243"/>
      <c r="L175" s="43"/>
      <c r="M175" s="45">
        <f>SUM(M12:M174)</f>
        <v>183274.25</v>
      </c>
      <c r="N175" s="45">
        <f>SUM(N12:N174)</f>
        <v>0</v>
      </c>
      <c r="O175" s="45">
        <f>SUM(O12:O174)</f>
        <v>2000000</v>
      </c>
      <c r="P175" s="45">
        <f>SUM(P12:P174)</f>
        <v>1705145.010375</v>
      </c>
      <c r="Q175" s="45">
        <f>SUM(Q12:Q174)</f>
        <v>61665</v>
      </c>
      <c r="R175" s="30"/>
      <c r="S175" s="32">
        <f>SUM(S12:S174)</f>
        <v>3355072.58925</v>
      </c>
      <c r="T175" s="32">
        <f>SUM(T12:T174)</f>
        <v>595011.671125</v>
      </c>
    </row>
    <row r="177" spans="6:20" ht="12.75">
      <c r="F177" s="47" t="s">
        <v>31</v>
      </c>
      <c r="G177" s="63">
        <f>H175</f>
        <v>353503.96527777775</v>
      </c>
      <c r="H177" s="337"/>
      <c r="I177" s="337"/>
      <c r="J177" s="57"/>
      <c r="K177" s="244"/>
      <c r="M177" s="31" t="s">
        <v>19</v>
      </c>
      <c r="N177" s="36" t="s">
        <v>20</v>
      </c>
      <c r="O177" s="31" t="s">
        <v>21</v>
      </c>
      <c r="P177" s="36" t="s">
        <v>22</v>
      </c>
      <c r="Q177" s="31" t="s">
        <v>23</v>
      </c>
      <c r="S177" s="89" t="s">
        <v>55</v>
      </c>
      <c r="T177" s="89" t="s">
        <v>56</v>
      </c>
    </row>
    <row r="178" spans="6:11" ht="13.5" thickBot="1">
      <c r="F178" s="59" t="s">
        <v>30</v>
      </c>
      <c r="G178" s="60">
        <f>I175</f>
        <v>402166.77674999996</v>
      </c>
      <c r="H178" s="20"/>
      <c r="I178" s="20"/>
      <c r="J178" s="20"/>
      <c r="K178" s="236"/>
    </row>
    <row r="179" spans="6:20" ht="12.75">
      <c r="F179" s="47" t="s">
        <v>44</v>
      </c>
      <c r="G179" s="64">
        <f>J175</f>
        <v>0</v>
      </c>
      <c r="M179" s="75"/>
      <c r="N179" s="72"/>
      <c r="O179" s="72"/>
      <c r="P179" s="72"/>
      <c r="Q179" s="76"/>
      <c r="S179" s="90"/>
      <c r="T179" s="91"/>
    </row>
    <row r="180" spans="13:20" ht="12.75">
      <c r="M180" s="77"/>
      <c r="N180" s="81" t="s">
        <v>15</v>
      </c>
      <c r="O180" s="82">
        <f>SUM(M175:Q175)</f>
        <v>3950084.260375</v>
      </c>
      <c r="P180" s="73"/>
      <c r="Q180" s="78"/>
      <c r="S180" s="92" t="s">
        <v>15</v>
      </c>
      <c r="T180" s="10">
        <f>SUM(S175:T175)</f>
        <v>3950084.260375</v>
      </c>
    </row>
    <row r="181" spans="13:20" ht="13.5" thickBot="1">
      <c r="M181" s="79"/>
      <c r="N181" s="74"/>
      <c r="O181" s="74"/>
      <c r="P181" s="74"/>
      <c r="Q181" s="80"/>
      <c r="S181" s="93"/>
      <c r="T181" s="94"/>
    </row>
  </sheetData>
  <sheetProtection/>
  <mergeCells count="7">
    <mergeCell ref="A7:C8"/>
    <mergeCell ref="S1:S7"/>
    <mergeCell ref="T1:T7"/>
    <mergeCell ref="M6:Q6"/>
    <mergeCell ref="D1:D8"/>
    <mergeCell ref="H177:I177"/>
    <mergeCell ref="E1:E9"/>
  </mergeCells>
  <dataValidations count="6">
    <dataValidation type="list" allowBlank="1" showInputMessage="1" showErrorMessage="1" sqref="D149:D150 D134 D137:D142 D158:D163 D153:D156 D116:D117 D71:D73 D93:D95 D28:D33 D12:D17 D20:D23">
      <formula1>'Qtr 3'!$W$1:$W$6</formula1>
    </dataValidation>
    <dataValidation type="list" allowBlank="1" showInputMessage="1" showErrorMessage="1" sqref="E162:E163 E134 E158:E160 E153:E155 E137:E142 E116:E117 E71:E73 E93:E95 E28:E33 E12:E17 E20:E23">
      <formula1>'Qtr 3'!$Y$1:$Y$3</formula1>
    </dataValidation>
    <dataValidation type="list" allowBlank="1" showInputMessage="1" showErrorMessage="1" sqref="E81:E91 E104:E105 E108:E115 E67:E70 E124:E133 E53:E61 E40:E50">
      <formula1>'Qtr 3'!$Y$1:$Y$2</formula1>
    </dataValidation>
    <dataValidation type="list" allowBlank="1" showInputMessage="1" showErrorMessage="1" sqref="D81:D91 D104:D105 D108:D115 D66:D67 D69:D70 D124:D133 D40:D50 D53:D63">
      <formula1>'Qtr 3'!$W$1:$W$5</formula1>
    </dataValidation>
    <dataValidation type="list" allowBlank="1" showInputMessage="1" showErrorMessage="1" sqref="E92 E24:E25">
      <formula1>'Qtr 2'!$Y$1:$Y$2</formula1>
    </dataValidation>
    <dataValidation type="list" allowBlank="1" showInputMessage="1" showErrorMessage="1" sqref="D92 D24:D25">
      <formula1>'Qtr 2'!$W$1:$W$5</formula1>
    </dataValidation>
  </dataValidations>
  <printOptions gridLines="1"/>
  <pageMargins left="0.75" right="0.75" top="1" bottom="1" header="0.5" footer="0.5"/>
  <pageSetup fitToHeight="5" fitToWidth="1" horizontalDpi="600" verticalDpi="600" orientation="landscape" paperSize="5" scale="95"/>
</worksheet>
</file>

<file path=xl/worksheets/sheet7.xml><?xml version="1.0" encoding="utf-8"?>
<worksheet xmlns="http://schemas.openxmlformats.org/spreadsheetml/2006/main" xmlns:r="http://schemas.openxmlformats.org/officeDocument/2006/relationships">
  <sheetPr>
    <tabColor indexed="43"/>
    <pageSetUpPr fitToPage="1"/>
  </sheetPr>
  <dimension ref="A1:Y168"/>
  <sheetViews>
    <sheetView zoomScale="75" zoomScaleNormal="75" workbookViewId="0" topLeftCell="A1">
      <pane ySplit="8" topLeftCell="BM9" activePane="bottomLeft" state="frozen"/>
      <selection pane="topLeft" activeCell="A76" sqref="A76"/>
      <selection pane="bottomLeft" activeCell="F50" sqref="F50"/>
    </sheetView>
  </sheetViews>
  <sheetFormatPr defaultColWidth="8.8515625" defaultRowHeight="12.75"/>
  <cols>
    <col min="1" max="1" width="4.421875" style="0" customWidth="1"/>
    <col min="2" max="2" width="3.421875" style="0" customWidth="1"/>
    <col min="3" max="3" width="16.7109375" style="0" customWidth="1"/>
    <col min="4" max="4" width="19.140625" style="44" customWidth="1"/>
    <col min="5" max="5" width="5.421875" style="44" customWidth="1"/>
    <col min="6" max="6" width="45.7109375" style="0" customWidth="1"/>
    <col min="7" max="9" width="12.421875" style="0" bestFit="1" customWidth="1"/>
    <col min="10" max="10" width="12.00390625" style="0" customWidth="1"/>
    <col min="11" max="11" width="25.421875" style="145" hidden="1" customWidth="1"/>
    <col min="12" max="12" width="1.421875" style="0" customWidth="1"/>
    <col min="13" max="13" width="12.140625" style="30" customWidth="1"/>
    <col min="14" max="14" width="12.140625" style="35" customWidth="1"/>
    <col min="15" max="15" width="12.140625" style="30" customWidth="1"/>
    <col min="16" max="16" width="12.140625" style="35" customWidth="1"/>
    <col min="17" max="17" width="12.140625" style="30" customWidth="1"/>
    <col min="18" max="18" width="2.421875" style="0" customWidth="1"/>
    <col min="19" max="19" width="11.140625" style="8" customWidth="1"/>
    <col min="20" max="20" width="11.28125" style="8" bestFit="1" customWidth="1"/>
    <col min="21" max="25" width="9.140625" style="0" customWidth="1"/>
    <col min="26" max="26" width="10.7109375" style="0" customWidth="1"/>
    <col min="27" max="44" width="8.8515625" style="0" customWidth="1"/>
  </cols>
  <sheetData>
    <row r="1" spans="4:25" ht="12.75" customHeight="1">
      <c r="D1" s="336" t="s">
        <v>61</v>
      </c>
      <c r="E1" s="338" t="s">
        <v>52</v>
      </c>
      <c r="M1" s="35"/>
      <c r="O1" s="35"/>
      <c r="Q1" s="35"/>
      <c r="S1" s="332" t="s">
        <v>55</v>
      </c>
      <c r="T1" s="332" t="s">
        <v>57</v>
      </c>
      <c r="W1" s="27" t="s">
        <v>25</v>
      </c>
      <c r="Y1" t="s">
        <v>53</v>
      </c>
    </row>
    <row r="2" spans="4:25" ht="12.75" customHeight="1">
      <c r="D2" s="336"/>
      <c r="E2" s="338"/>
      <c r="M2" s="35"/>
      <c r="O2" s="35"/>
      <c r="Q2" s="35"/>
      <c r="S2" s="332"/>
      <c r="T2" s="332"/>
      <c r="W2" s="27" t="s">
        <v>26</v>
      </c>
      <c r="Y2" t="s">
        <v>54</v>
      </c>
    </row>
    <row r="3" spans="4:23" ht="12.75" customHeight="1">
      <c r="D3" s="336"/>
      <c r="E3" s="338"/>
      <c r="M3" s="35"/>
      <c r="O3" s="35"/>
      <c r="Q3" s="35"/>
      <c r="S3" s="332"/>
      <c r="T3" s="332"/>
      <c r="W3" s="27" t="s">
        <v>27</v>
      </c>
    </row>
    <row r="4" spans="4:23" ht="12.75" customHeight="1" thickBot="1">
      <c r="D4" s="336"/>
      <c r="E4" s="338"/>
      <c r="M4" s="35"/>
      <c r="O4" s="35"/>
      <c r="Q4" s="35"/>
      <c r="S4" s="332"/>
      <c r="T4" s="332"/>
      <c r="W4" s="27" t="s">
        <v>28</v>
      </c>
    </row>
    <row r="5" spans="4:23" ht="13.5" customHeight="1" thickBot="1">
      <c r="D5" s="336"/>
      <c r="E5" s="338"/>
      <c r="M5" s="333" t="s">
        <v>24</v>
      </c>
      <c r="N5" s="334"/>
      <c r="O5" s="334"/>
      <c r="P5" s="334"/>
      <c r="Q5" s="335"/>
      <c r="S5" s="332"/>
      <c r="T5" s="332"/>
      <c r="W5" s="27" t="s">
        <v>29</v>
      </c>
    </row>
    <row r="6" spans="1:20" s="124" customFormat="1" ht="32.25" customHeight="1" thickBot="1">
      <c r="A6" s="343" t="s">
        <v>129</v>
      </c>
      <c r="B6" s="343"/>
      <c r="C6" s="344"/>
      <c r="D6" s="336"/>
      <c r="E6" s="338"/>
      <c r="G6" s="129" t="s">
        <v>126</v>
      </c>
      <c r="H6" s="130" t="s">
        <v>43</v>
      </c>
      <c r="I6" s="129" t="s">
        <v>42</v>
      </c>
      <c r="J6" s="131" t="s">
        <v>58</v>
      </c>
      <c r="K6" s="132" t="s">
        <v>127</v>
      </c>
      <c r="L6" s="125"/>
      <c r="M6" s="126" t="s">
        <v>19</v>
      </c>
      <c r="N6" s="127" t="s">
        <v>20</v>
      </c>
      <c r="O6" s="126" t="s">
        <v>21</v>
      </c>
      <c r="P6" s="127" t="s">
        <v>22</v>
      </c>
      <c r="Q6" s="126" t="s">
        <v>23</v>
      </c>
      <c r="R6" s="128"/>
      <c r="S6" s="332"/>
      <c r="T6" s="332"/>
    </row>
    <row r="7" spans="1:18" ht="12.75" customHeight="1">
      <c r="A7" s="343"/>
      <c r="B7" s="343"/>
      <c r="C7" s="344"/>
      <c r="D7" s="336"/>
      <c r="E7" s="338"/>
      <c r="G7" s="23"/>
      <c r="H7" s="20"/>
      <c r="I7" s="122"/>
      <c r="J7" s="6"/>
      <c r="K7" s="236"/>
      <c r="L7" s="40"/>
      <c r="R7" s="71"/>
    </row>
    <row r="8" spans="4:18" ht="12.75">
      <c r="D8" s="44" t="s">
        <v>13</v>
      </c>
      <c r="E8" s="338"/>
      <c r="F8" s="15" t="s">
        <v>12</v>
      </c>
      <c r="G8" s="12"/>
      <c r="H8" s="19"/>
      <c r="I8" s="12"/>
      <c r="J8" s="10"/>
      <c r="K8" s="174"/>
      <c r="L8" s="41"/>
      <c r="M8" s="32"/>
      <c r="R8" s="71"/>
    </row>
    <row r="9" spans="1:20" ht="12.75">
      <c r="A9" s="7" t="s">
        <v>200</v>
      </c>
      <c r="D9" s="157"/>
      <c r="F9" s="145"/>
      <c r="G9" s="12"/>
      <c r="H9" s="19"/>
      <c r="I9" s="12"/>
      <c r="J9" s="10"/>
      <c r="K9" s="174"/>
      <c r="L9" s="41"/>
      <c r="M9" s="32">
        <f aca="true" t="shared" si="0" ref="M9:M32">IF(D9="Personnel",G9,0)</f>
        <v>0</v>
      </c>
      <c r="N9" s="38">
        <f aca="true" t="shared" si="1" ref="N9:N32">IF(D9="Hardware",G9,0)</f>
        <v>0</v>
      </c>
      <c r="O9" s="32">
        <f aca="true" t="shared" si="2" ref="O9:O32">IF(D9="software",G9,0)</f>
        <v>0</v>
      </c>
      <c r="P9" s="38">
        <f aca="true" t="shared" si="3" ref="P9:P32">IF(D9="contractual services",G9,0)</f>
        <v>0</v>
      </c>
      <c r="Q9" s="32">
        <f aca="true" t="shared" si="4" ref="Q9:Q32">IF(D9="Other NPS",G9,0)</f>
        <v>0</v>
      </c>
      <c r="R9" s="71"/>
      <c r="S9" s="8">
        <f aca="true" t="shared" si="5" ref="S9:S32">IF(E9="yes",G9,0)</f>
        <v>0</v>
      </c>
      <c r="T9" s="8">
        <f aca="true" t="shared" si="6" ref="T9:T32">IF(E9="no",G9,0)</f>
        <v>0</v>
      </c>
    </row>
    <row r="10" spans="2:20" ht="12.75">
      <c r="B10" t="s">
        <v>204</v>
      </c>
      <c r="D10" s="157"/>
      <c r="F10" s="153" t="s">
        <v>203</v>
      </c>
      <c r="G10" s="12"/>
      <c r="H10" s="19"/>
      <c r="I10" s="12"/>
      <c r="J10" s="10"/>
      <c r="K10" s="174"/>
      <c r="L10" s="41"/>
      <c r="M10" s="32">
        <f t="shared" si="0"/>
        <v>0</v>
      </c>
      <c r="N10" s="38">
        <f t="shared" si="1"/>
        <v>0</v>
      </c>
      <c r="O10" s="32">
        <f t="shared" si="2"/>
        <v>0</v>
      </c>
      <c r="P10" s="38">
        <f t="shared" si="3"/>
        <v>0</v>
      </c>
      <c r="Q10" s="32">
        <f t="shared" si="4"/>
        <v>0</v>
      </c>
      <c r="R10" s="71"/>
      <c r="S10" s="8">
        <f t="shared" si="5"/>
        <v>0</v>
      </c>
      <c r="T10" s="8">
        <f t="shared" si="6"/>
        <v>0</v>
      </c>
    </row>
    <row r="11" spans="3:20" ht="12.75">
      <c r="C11" t="s">
        <v>63</v>
      </c>
      <c r="D11" s="157" t="s">
        <v>25</v>
      </c>
      <c r="E11" s="44" t="s">
        <v>54</v>
      </c>
      <c r="F11" s="145" t="s">
        <v>193</v>
      </c>
      <c r="G11" s="143">
        <v>1300</v>
      </c>
      <c r="H11" s="19">
        <v>11115</v>
      </c>
      <c r="I11" s="12"/>
      <c r="J11" s="10"/>
      <c r="K11" s="174"/>
      <c r="L11" s="41"/>
      <c r="M11" s="32">
        <f t="shared" si="0"/>
        <v>1300</v>
      </c>
      <c r="N11" s="38">
        <f t="shared" si="1"/>
        <v>0</v>
      </c>
      <c r="O11" s="32">
        <f t="shared" si="2"/>
        <v>0</v>
      </c>
      <c r="P11" s="38">
        <f t="shared" si="3"/>
        <v>0</v>
      </c>
      <c r="Q11" s="32">
        <f t="shared" si="4"/>
        <v>0</v>
      </c>
      <c r="R11" s="71"/>
      <c r="S11" s="8">
        <f t="shared" si="5"/>
        <v>0</v>
      </c>
      <c r="T11" s="8">
        <f t="shared" si="6"/>
        <v>1300</v>
      </c>
    </row>
    <row r="12" spans="1:20" ht="12.75">
      <c r="A12" s="35"/>
      <c r="B12" s="35"/>
      <c r="C12" s="35" t="s">
        <v>63</v>
      </c>
      <c r="D12" s="208" t="s">
        <v>25</v>
      </c>
      <c r="E12" s="209" t="s">
        <v>54</v>
      </c>
      <c r="F12" s="210" t="s">
        <v>194</v>
      </c>
      <c r="G12" s="146">
        <v>2400</v>
      </c>
      <c r="H12" s="141">
        <v>6000</v>
      </c>
      <c r="I12" s="140"/>
      <c r="J12" s="10"/>
      <c r="K12" s="174"/>
      <c r="L12" s="41"/>
      <c r="M12" s="32">
        <f t="shared" si="0"/>
        <v>2400</v>
      </c>
      <c r="N12" s="38">
        <f t="shared" si="1"/>
        <v>0</v>
      </c>
      <c r="O12" s="32">
        <f t="shared" si="2"/>
        <v>0</v>
      </c>
      <c r="P12" s="38">
        <f t="shared" si="3"/>
        <v>0</v>
      </c>
      <c r="Q12" s="32">
        <f t="shared" si="4"/>
        <v>0</v>
      </c>
      <c r="R12" s="71"/>
      <c r="S12" s="8">
        <f t="shared" si="5"/>
        <v>0</v>
      </c>
      <c r="T12" s="8">
        <f t="shared" si="6"/>
        <v>2400</v>
      </c>
    </row>
    <row r="13" spans="1:20" ht="12.75">
      <c r="A13" s="35"/>
      <c r="B13" s="35"/>
      <c r="C13" s="35" t="s">
        <v>63</v>
      </c>
      <c r="D13" s="208" t="s">
        <v>25</v>
      </c>
      <c r="E13" s="209" t="s">
        <v>54</v>
      </c>
      <c r="F13" s="210" t="s">
        <v>239</v>
      </c>
      <c r="G13" s="146">
        <v>2400</v>
      </c>
      <c r="H13" s="141">
        <v>6000</v>
      </c>
      <c r="I13" s="140"/>
      <c r="J13" s="10"/>
      <c r="K13" s="174"/>
      <c r="L13" s="41"/>
      <c r="M13" s="32">
        <f t="shared" si="0"/>
        <v>2400</v>
      </c>
      <c r="N13" s="38">
        <f t="shared" si="1"/>
        <v>0</v>
      </c>
      <c r="O13" s="32">
        <f t="shared" si="2"/>
        <v>0</v>
      </c>
      <c r="P13" s="38">
        <f t="shared" si="3"/>
        <v>0</v>
      </c>
      <c r="Q13" s="32">
        <f t="shared" si="4"/>
        <v>0</v>
      </c>
      <c r="R13" s="71"/>
      <c r="S13" s="8">
        <f t="shared" si="5"/>
        <v>0</v>
      </c>
      <c r="T13" s="8">
        <f t="shared" si="6"/>
        <v>2400</v>
      </c>
    </row>
    <row r="14" spans="3:20" ht="25.5">
      <c r="C14" t="s">
        <v>63</v>
      </c>
      <c r="D14" s="157" t="s">
        <v>25</v>
      </c>
      <c r="E14" s="44" t="s">
        <v>54</v>
      </c>
      <c r="F14" s="145" t="s">
        <v>195</v>
      </c>
      <c r="G14" s="143">
        <v>1200</v>
      </c>
      <c r="H14" s="19">
        <v>6920</v>
      </c>
      <c r="I14" s="12">
        <v>2640</v>
      </c>
      <c r="J14" s="10"/>
      <c r="K14" s="174"/>
      <c r="L14" s="41"/>
      <c r="M14" s="32">
        <f t="shared" si="0"/>
        <v>1200</v>
      </c>
      <c r="N14" s="38">
        <f t="shared" si="1"/>
        <v>0</v>
      </c>
      <c r="O14" s="32">
        <f t="shared" si="2"/>
        <v>0</v>
      </c>
      <c r="P14" s="38">
        <f t="shared" si="3"/>
        <v>0</v>
      </c>
      <c r="Q14" s="32">
        <f t="shared" si="4"/>
        <v>0</v>
      </c>
      <c r="R14" s="71"/>
      <c r="S14" s="8">
        <f t="shared" si="5"/>
        <v>0</v>
      </c>
      <c r="T14" s="8">
        <f t="shared" si="6"/>
        <v>1200</v>
      </c>
    </row>
    <row r="15" spans="3:20" ht="25.5">
      <c r="C15" t="s">
        <v>63</v>
      </c>
      <c r="D15" s="157" t="s">
        <v>29</v>
      </c>
      <c r="E15" s="44" t="s">
        <v>54</v>
      </c>
      <c r="F15" s="145" t="s">
        <v>499</v>
      </c>
      <c r="G15" s="12">
        <v>4000</v>
      </c>
      <c r="H15" s="19"/>
      <c r="I15" s="12"/>
      <c r="J15" s="10"/>
      <c r="K15" s="174"/>
      <c r="L15" s="41"/>
      <c r="M15" s="32">
        <f t="shared" si="0"/>
        <v>0</v>
      </c>
      <c r="N15" s="38">
        <f t="shared" si="1"/>
        <v>0</v>
      </c>
      <c r="O15" s="32">
        <f t="shared" si="2"/>
        <v>0</v>
      </c>
      <c r="P15" s="38">
        <f t="shared" si="3"/>
        <v>0</v>
      </c>
      <c r="Q15" s="32">
        <f t="shared" si="4"/>
        <v>4000</v>
      </c>
      <c r="R15" s="71"/>
      <c r="S15" s="8">
        <f t="shared" si="5"/>
        <v>0</v>
      </c>
      <c r="T15" s="8">
        <f t="shared" si="6"/>
        <v>4000</v>
      </c>
    </row>
    <row r="16" spans="3:20" ht="25.5">
      <c r="C16" t="s">
        <v>534</v>
      </c>
      <c r="D16" s="157" t="s">
        <v>29</v>
      </c>
      <c r="E16" s="44" t="s">
        <v>54</v>
      </c>
      <c r="F16" s="349" t="s">
        <v>533</v>
      </c>
      <c r="G16" s="12">
        <v>46165</v>
      </c>
      <c r="H16" s="19"/>
      <c r="I16" s="12"/>
      <c r="J16" s="10"/>
      <c r="K16" s="174"/>
      <c r="L16" s="41"/>
      <c r="M16" s="32">
        <f t="shared" si="0"/>
        <v>0</v>
      </c>
      <c r="N16" s="38">
        <f t="shared" si="1"/>
        <v>0</v>
      </c>
      <c r="O16" s="32">
        <f t="shared" si="2"/>
        <v>0</v>
      </c>
      <c r="P16" s="38">
        <f t="shared" si="3"/>
        <v>0</v>
      </c>
      <c r="Q16" s="32">
        <f t="shared" si="4"/>
        <v>46165</v>
      </c>
      <c r="R16" s="71"/>
      <c r="S16" s="8">
        <f t="shared" si="5"/>
        <v>0</v>
      </c>
      <c r="T16" s="8">
        <f t="shared" si="6"/>
        <v>46165</v>
      </c>
    </row>
    <row r="17" spans="4:20" ht="12.75">
      <c r="D17" s="157"/>
      <c r="F17" s="145"/>
      <c r="G17" s="12"/>
      <c r="H17" s="19"/>
      <c r="I17" s="12"/>
      <c r="J17" s="10"/>
      <c r="K17" s="174"/>
      <c r="L17" s="41"/>
      <c r="M17" s="32">
        <f t="shared" si="0"/>
        <v>0</v>
      </c>
      <c r="N17" s="38">
        <f t="shared" si="1"/>
        <v>0</v>
      </c>
      <c r="O17" s="32">
        <f t="shared" si="2"/>
        <v>0</v>
      </c>
      <c r="P17" s="38">
        <f t="shared" si="3"/>
        <v>0</v>
      </c>
      <c r="Q17" s="32">
        <f t="shared" si="4"/>
        <v>0</v>
      </c>
      <c r="R17" s="71"/>
      <c r="S17" s="8">
        <f t="shared" si="5"/>
        <v>0</v>
      </c>
      <c r="T17" s="8">
        <f t="shared" si="6"/>
        <v>0</v>
      </c>
    </row>
    <row r="18" spans="2:20" ht="12.75">
      <c r="B18" t="s">
        <v>64</v>
      </c>
      <c r="D18" s="157"/>
      <c r="F18" s="153" t="s">
        <v>240</v>
      </c>
      <c r="G18" s="12"/>
      <c r="H18" s="19"/>
      <c r="I18" s="12"/>
      <c r="J18" s="10"/>
      <c r="K18" s="174"/>
      <c r="L18" s="41"/>
      <c r="M18" s="32">
        <f t="shared" si="0"/>
        <v>0</v>
      </c>
      <c r="N18" s="38">
        <f t="shared" si="1"/>
        <v>0</v>
      </c>
      <c r="O18" s="32">
        <f t="shared" si="2"/>
        <v>0</v>
      </c>
      <c r="P18" s="38">
        <f t="shared" si="3"/>
        <v>0</v>
      </c>
      <c r="Q18" s="32">
        <f t="shared" si="4"/>
        <v>0</v>
      </c>
      <c r="R18" s="71"/>
      <c r="S18" s="8">
        <f t="shared" si="5"/>
        <v>0</v>
      </c>
      <c r="T18" s="8">
        <f t="shared" si="6"/>
        <v>0</v>
      </c>
    </row>
    <row r="19" spans="3:20" ht="25.5">
      <c r="C19" t="s">
        <v>63</v>
      </c>
      <c r="D19" s="157" t="s">
        <v>25</v>
      </c>
      <c r="E19" s="44" t="s">
        <v>54</v>
      </c>
      <c r="F19" s="349" t="s">
        <v>531</v>
      </c>
      <c r="G19" s="143">
        <v>6812</v>
      </c>
      <c r="H19" s="19"/>
      <c r="I19" s="12"/>
      <c r="J19" s="10"/>
      <c r="K19" s="174"/>
      <c r="L19" s="41"/>
      <c r="M19" s="32">
        <f t="shared" si="0"/>
        <v>6812</v>
      </c>
      <c r="N19" s="38">
        <f t="shared" si="1"/>
        <v>0</v>
      </c>
      <c r="O19" s="32">
        <f t="shared" si="2"/>
        <v>0</v>
      </c>
      <c r="P19" s="38">
        <f t="shared" si="3"/>
        <v>0</v>
      </c>
      <c r="Q19" s="32">
        <f t="shared" si="4"/>
        <v>0</v>
      </c>
      <c r="R19" s="71"/>
      <c r="S19" s="8">
        <f t="shared" si="5"/>
        <v>0</v>
      </c>
      <c r="T19" s="8">
        <f t="shared" si="6"/>
        <v>6812</v>
      </c>
    </row>
    <row r="20" spans="3:20" ht="12.75">
      <c r="C20" t="s">
        <v>63</v>
      </c>
      <c r="D20" s="157" t="s">
        <v>25</v>
      </c>
      <c r="E20" s="44" t="s">
        <v>54</v>
      </c>
      <c r="F20" s="145" t="s">
        <v>241</v>
      </c>
      <c r="G20" s="143">
        <v>1200</v>
      </c>
      <c r="H20" s="19"/>
      <c r="I20" s="12"/>
      <c r="J20" s="10"/>
      <c r="K20" s="174"/>
      <c r="L20" s="41"/>
      <c r="M20" s="32">
        <f t="shared" si="0"/>
        <v>1200</v>
      </c>
      <c r="N20" s="38">
        <f t="shared" si="1"/>
        <v>0</v>
      </c>
      <c r="O20" s="32">
        <f t="shared" si="2"/>
        <v>0</v>
      </c>
      <c r="P20" s="38">
        <f t="shared" si="3"/>
        <v>0</v>
      </c>
      <c r="Q20" s="32">
        <f t="shared" si="4"/>
        <v>0</v>
      </c>
      <c r="R20" s="71"/>
      <c r="S20" s="8">
        <f t="shared" si="5"/>
        <v>0</v>
      </c>
      <c r="T20" s="8">
        <f t="shared" si="6"/>
        <v>1200</v>
      </c>
    </row>
    <row r="21" spans="3:20" ht="12.75">
      <c r="C21" t="s">
        <v>63</v>
      </c>
      <c r="D21" s="157" t="s">
        <v>25</v>
      </c>
      <c r="E21" s="44" t="s">
        <v>54</v>
      </c>
      <c r="F21" s="145" t="s">
        <v>242</v>
      </c>
      <c r="G21" s="143">
        <v>2000</v>
      </c>
      <c r="H21" s="19"/>
      <c r="I21" s="12"/>
      <c r="J21" s="10"/>
      <c r="K21" s="174"/>
      <c r="L21" s="41"/>
      <c r="M21" s="32">
        <f t="shared" si="0"/>
        <v>2000</v>
      </c>
      <c r="N21" s="38">
        <f t="shared" si="1"/>
        <v>0</v>
      </c>
      <c r="O21" s="32">
        <f t="shared" si="2"/>
        <v>0</v>
      </c>
      <c r="P21" s="38">
        <f t="shared" si="3"/>
        <v>0</v>
      </c>
      <c r="Q21" s="32">
        <f t="shared" si="4"/>
        <v>0</v>
      </c>
      <c r="R21" s="71"/>
      <c r="S21" s="8">
        <f t="shared" si="5"/>
        <v>0</v>
      </c>
      <c r="T21" s="8">
        <f t="shared" si="6"/>
        <v>2000</v>
      </c>
    </row>
    <row r="22" spans="3:20" ht="25.5">
      <c r="C22" t="s">
        <v>63</v>
      </c>
      <c r="D22" s="157" t="s">
        <v>25</v>
      </c>
      <c r="E22" s="44" t="s">
        <v>54</v>
      </c>
      <c r="F22" s="145" t="s">
        <v>243</v>
      </c>
      <c r="G22" s="147">
        <v>2752</v>
      </c>
      <c r="H22" s="19">
        <v>14000</v>
      </c>
      <c r="I22" s="12"/>
      <c r="J22" s="10"/>
      <c r="K22" s="174"/>
      <c r="L22" s="41"/>
      <c r="M22" s="32">
        <f t="shared" si="0"/>
        <v>2752</v>
      </c>
      <c r="N22" s="38">
        <f t="shared" si="1"/>
        <v>0</v>
      </c>
      <c r="O22" s="32">
        <f t="shared" si="2"/>
        <v>0</v>
      </c>
      <c r="P22" s="38">
        <f t="shared" si="3"/>
        <v>0</v>
      </c>
      <c r="Q22" s="32">
        <f t="shared" si="4"/>
        <v>0</v>
      </c>
      <c r="R22" s="71"/>
      <c r="S22" s="8">
        <f t="shared" si="5"/>
        <v>0</v>
      </c>
      <c r="T22" s="8">
        <f t="shared" si="6"/>
        <v>2752</v>
      </c>
    </row>
    <row r="23" spans="3:20" ht="12.75">
      <c r="C23" t="s">
        <v>63</v>
      </c>
      <c r="D23" s="157" t="s">
        <v>28</v>
      </c>
      <c r="E23" s="44" t="s">
        <v>54</v>
      </c>
      <c r="F23" s="145" t="s">
        <v>529</v>
      </c>
      <c r="G23" s="140">
        <v>18993</v>
      </c>
      <c r="H23" s="19"/>
      <c r="I23" s="12"/>
      <c r="J23" s="10"/>
      <c r="K23" s="19"/>
      <c r="L23" s="41"/>
      <c r="M23" s="32">
        <f>IF(D23="Personnel",G23,0)</f>
        <v>0</v>
      </c>
      <c r="N23" s="38">
        <f>IF(D23="Hardware",G23,0)</f>
        <v>0</v>
      </c>
      <c r="O23" s="32">
        <f>IF(D23="software",G23,0)</f>
        <v>0</v>
      </c>
      <c r="P23" s="38">
        <f>IF(D23="contractual services",G23,0)</f>
        <v>18993</v>
      </c>
      <c r="Q23" s="32">
        <f>IF(D23="Other NPS",G23,0)</f>
        <v>0</v>
      </c>
      <c r="R23" s="71"/>
      <c r="S23" s="8">
        <f>IF(E23="yes",G23,0)</f>
        <v>0</v>
      </c>
      <c r="T23" s="8">
        <f>IF(E23="no",G23,0)</f>
        <v>18993</v>
      </c>
    </row>
    <row r="24" spans="3:20" ht="25.5">
      <c r="C24" t="s">
        <v>63</v>
      </c>
      <c r="D24" s="157" t="s">
        <v>29</v>
      </c>
      <c r="E24" s="44" t="s">
        <v>54</v>
      </c>
      <c r="F24" s="349" t="s">
        <v>535</v>
      </c>
      <c r="G24" s="12">
        <v>10000</v>
      </c>
      <c r="H24" s="19"/>
      <c r="I24" s="12"/>
      <c r="J24" s="10"/>
      <c r="K24" s="174"/>
      <c r="L24" s="41"/>
      <c r="M24" s="32">
        <f t="shared" si="0"/>
        <v>0</v>
      </c>
      <c r="N24" s="38">
        <f t="shared" si="1"/>
        <v>0</v>
      </c>
      <c r="O24" s="32">
        <f t="shared" si="2"/>
        <v>0</v>
      </c>
      <c r="P24" s="38">
        <f t="shared" si="3"/>
        <v>0</v>
      </c>
      <c r="Q24" s="32">
        <f t="shared" si="4"/>
        <v>10000</v>
      </c>
      <c r="R24" s="71"/>
      <c r="S24" s="8">
        <f t="shared" si="5"/>
        <v>0</v>
      </c>
      <c r="T24" s="8">
        <f t="shared" si="6"/>
        <v>10000</v>
      </c>
    </row>
    <row r="25" spans="4:20" ht="12.75">
      <c r="D25" s="157"/>
      <c r="F25" s="145"/>
      <c r="G25" s="12"/>
      <c r="H25" s="19"/>
      <c r="I25" s="12"/>
      <c r="J25" s="10"/>
      <c r="K25" s="174"/>
      <c r="L25" s="41"/>
      <c r="M25" s="32">
        <f t="shared" si="0"/>
        <v>0</v>
      </c>
      <c r="N25" s="38">
        <f t="shared" si="1"/>
        <v>0</v>
      </c>
      <c r="O25" s="32">
        <f t="shared" si="2"/>
        <v>0</v>
      </c>
      <c r="P25" s="38">
        <f t="shared" si="3"/>
        <v>0</v>
      </c>
      <c r="Q25" s="32">
        <f t="shared" si="4"/>
        <v>0</v>
      </c>
      <c r="R25" s="71"/>
      <c r="S25" s="8">
        <f t="shared" si="5"/>
        <v>0</v>
      </c>
      <c r="T25" s="8">
        <f t="shared" si="6"/>
        <v>0</v>
      </c>
    </row>
    <row r="26" spans="2:20" ht="12.75">
      <c r="B26" t="s">
        <v>204</v>
      </c>
      <c r="D26" s="157"/>
      <c r="F26" s="153" t="s">
        <v>296</v>
      </c>
      <c r="G26" s="12"/>
      <c r="H26" s="19"/>
      <c r="I26" s="12"/>
      <c r="J26" s="10"/>
      <c r="K26" s="174"/>
      <c r="L26" s="41"/>
      <c r="M26" s="32">
        <f t="shared" si="0"/>
        <v>0</v>
      </c>
      <c r="N26" s="38">
        <f t="shared" si="1"/>
        <v>0</v>
      </c>
      <c r="O26" s="32">
        <f t="shared" si="2"/>
        <v>0</v>
      </c>
      <c r="P26" s="38">
        <f t="shared" si="3"/>
        <v>0</v>
      </c>
      <c r="Q26" s="32">
        <f t="shared" si="4"/>
        <v>0</v>
      </c>
      <c r="R26" s="71"/>
      <c r="S26" s="8">
        <f t="shared" si="5"/>
        <v>0</v>
      </c>
      <c r="T26" s="8">
        <f t="shared" si="6"/>
        <v>0</v>
      </c>
    </row>
    <row r="27" spans="3:20" ht="12.75">
      <c r="C27" t="s">
        <v>63</v>
      </c>
      <c r="D27" s="157" t="s">
        <v>25</v>
      </c>
      <c r="E27" s="44" t="s">
        <v>54</v>
      </c>
      <c r="F27" s="145" t="s">
        <v>297</v>
      </c>
      <c r="G27" s="147">
        <v>800</v>
      </c>
      <c r="H27" s="19"/>
      <c r="I27" s="12"/>
      <c r="J27" s="10"/>
      <c r="K27" s="174"/>
      <c r="L27" s="41"/>
      <c r="M27" s="32">
        <f t="shared" si="0"/>
        <v>800</v>
      </c>
      <c r="N27" s="38">
        <f t="shared" si="1"/>
        <v>0</v>
      </c>
      <c r="O27" s="32">
        <f t="shared" si="2"/>
        <v>0</v>
      </c>
      <c r="P27" s="38">
        <f t="shared" si="3"/>
        <v>0</v>
      </c>
      <c r="Q27" s="32">
        <f t="shared" si="4"/>
        <v>0</v>
      </c>
      <c r="R27" s="71"/>
      <c r="S27" s="8">
        <f t="shared" si="5"/>
        <v>0</v>
      </c>
      <c r="T27" s="8">
        <f t="shared" si="6"/>
        <v>800</v>
      </c>
    </row>
    <row r="28" spans="3:20" ht="12.75">
      <c r="C28" t="s">
        <v>63</v>
      </c>
      <c r="D28" s="157" t="s">
        <v>25</v>
      </c>
      <c r="E28" s="44" t="s">
        <v>54</v>
      </c>
      <c r="F28" s="145" t="s">
        <v>298</v>
      </c>
      <c r="G28" s="143">
        <v>1200</v>
      </c>
      <c r="H28" s="19"/>
      <c r="I28" s="12"/>
      <c r="J28" s="10"/>
      <c r="K28" s="174"/>
      <c r="L28" s="41"/>
      <c r="M28" s="32">
        <f t="shared" si="0"/>
        <v>1200</v>
      </c>
      <c r="N28" s="38">
        <f t="shared" si="1"/>
        <v>0</v>
      </c>
      <c r="O28" s="32">
        <f t="shared" si="2"/>
        <v>0</v>
      </c>
      <c r="P28" s="38">
        <f t="shared" si="3"/>
        <v>0</v>
      </c>
      <c r="Q28" s="32">
        <f t="shared" si="4"/>
        <v>0</v>
      </c>
      <c r="R28" s="71"/>
      <c r="S28" s="8">
        <f t="shared" si="5"/>
        <v>0</v>
      </c>
      <c r="T28" s="8">
        <f t="shared" si="6"/>
        <v>1200</v>
      </c>
    </row>
    <row r="29" spans="3:20" ht="12.75">
      <c r="C29" t="s">
        <v>63</v>
      </c>
      <c r="D29" s="157" t="s">
        <v>25</v>
      </c>
      <c r="E29" s="44" t="s">
        <v>54</v>
      </c>
      <c r="F29" s="145" t="s">
        <v>299</v>
      </c>
      <c r="G29" s="143">
        <v>1200</v>
      </c>
      <c r="H29" s="19"/>
      <c r="I29" s="12"/>
      <c r="J29" s="10"/>
      <c r="K29" s="174"/>
      <c r="L29" s="41"/>
      <c r="M29" s="32">
        <f t="shared" si="0"/>
        <v>1200</v>
      </c>
      <c r="N29" s="38">
        <f t="shared" si="1"/>
        <v>0</v>
      </c>
      <c r="O29" s="32">
        <f t="shared" si="2"/>
        <v>0</v>
      </c>
      <c r="P29" s="38">
        <f t="shared" si="3"/>
        <v>0</v>
      </c>
      <c r="Q29" s="32">
        <f t="shared" si="4"/>
        <v>0</v>
      </c>
      <c r="R29" s="71"/>
      <c r="S29" s="8">
        <f t="shared" si="5"/>
        <v>0</v>
      </c>
      <c r="T29" s="8">
        <f t="shared" si="6"/>
        <v>1200</v>
      </c>
    </row>
    <row r="30" spans="3:20" ht="12.75">
      <c r="C30" t="s">
        <v>63</v>
      </c>
      <c r="D30" s="157" t="s">
        <v>25</v>
      </c>
      <c r="E30" s="44" t="s">
        <v>54</v>
      </c>
      <c r="F30" s="145" t="s">
        <v>300</v>
      </c>
      <c r="G30" s="143">
        <v>2000</v>
      </c>
      <c r="H30" s="19"/>
      <c r="I30" s="12"/>
      <c r="J30" s="10"/>
      <c r="K30" s="174"/>
      <c r="L30" s="41"/>
      <c r="M30" s="32">
        <f t="shared" si="0"/>
        <v>2000</v>
      </c>
      <c r="N30" s="38">
        <f t="shared" si="1"/>
        <v>0</v>
      </c>
      <c r="O30" s="32">
        <f t="shared" si="2"/>
        <v>0</v>
      </c>
      <c r="P30" s="38">
        <f t="shared" si="3"/>
        <v>0</v>
      </c>
      <c r="Q30" s="32">
        <f t="shared" si="4"/>
        <v>0</v>
      </c>
      <c r="R30" s="71"/>
      <c r="S30" s="8">
        <f t="shared" si="5"/>
        <v>0</v>
      </c>
      <c r="T30" s="8">
        <f t="shared" si="6"/>
        <v>2000</v>
      </c>
    </row>
    <row r="31" spans="3:20" ht="25.5">
      <c r="C31" t="s">
        <v>63</v>
      </c>
      <c r="D31" s="157" t="s">
        <v>25</v>
      </c>
      <c r="E31" s="44" t="s">
        <v>54</v>
      </c>
      <c r="F31" s="145" t="s">
        <v>301</v>
      </c>
      <c r="G31" s="143">
        <v>2000</v>
      </c>
      <c r="H31" s="19">
        <v>4800</v>
      </c>
      <c r="I31" s="12"/>
      <c r="J31" s="10"/>
      <c r="K31" s="174"/>
      <c r="L31" s="41"/>
      <c r="M31" s="32">
        <f t="shared" si="0"/>
        <v>2000</v>
      </c>
      <c r="N31" s="38">
        <f t="shared" si="1"/>
        <v>0</v>
      </c>
      <c r="O31" s="32">
        <f t="shared" si="2"/>
        <v>0</v>
      </c>
      <c r="P31" s="38">
        <f t="shared" si="3"/>
        <v>0</v>
      </c>
      <c r="Q31" s="32">
        <f t="shared" si="4"/>
        <v>0</v>
      </c>
      <c r="R31" s="71"/>
      <c r="S31" s="8">
        <f t="shared" si="5"/>
        <v>0</v>
      </c>
      <c r="T31" s="8">
        <f t="shared" si="6"/>
        <v>2000</v>
      </c>
    </row>
    <row r="32" spans="7:20" ht="12.75">
      <c r="G32" s="12"/>
      <c r="H32" s="19"/>
      <c r="I32" s="12"/>
      <c r="J32" s="10"/>
      <c r="K32" s="174"/>
      <c r="L32" s="41"/>
      <c r="M32" s="32">
        <f t="shared" si="0"/>
        <v>0</v>
      </c>
      <c r="N32" s="38">
        <f t="shared" si="1"/>
        <v>0</v>
      </c>
      <c r="O32" s="32">
        <f t="shared" si="2"/>
        <v>0</v>
      </c>
      <c r="P32" s="38">
        <f t="shared" si="3"/>
        <v>0</v>
      </c>
      <c r="Q32" s="32">
        <f t="shared" si="4"/>
        <v>0</v>
      </c>
      <c r="R32" s="71"/>
      <c r="S32" s="8">
        <f t="shared" si="5"/>
        <v>0</v>
      </c>
      <c r="T32" s="8">
        <f t="shared" si="6"/>
        <v>0</v>
      </c>
    </row>
    <row r="33" spans="7:20" ht="12.75">
      <c r="G33" s="12"/>
      <c r="H33" s="19"/>
      <c r="I33" s="12"/>
      <c r="J33" s="10"/>
      <c r="K33" s="174"/>
      <c r="L33" s="41"/>
      <c r="M33" s="32">
        <f aca="true" t="shared" si="7" ref="M33:M38">IF(D33="Personnel",G33,0)</f>
        <v>0</v>
      </c>
      <c r="N33" s="38">
        <f aca="true" t="shared" si="8" ref="N33:N38">IF(D33="Hardware",G33,0)</f>
        <v>0</v>
      </c>
      <c r="O33" s="32">
        <f aca="true" t="shared" si="9" ref="O33:O38">IF(D33="software",G33,0)</f>
        <v>0</v>
      </c>
      <c r="P33" s="38">
        <f aca="true" t="shared" si="10" ref="P33:P38">IF(D33="contractual services",G33,0)</f>
        <v>0</v>
      </c>
      <c r="Q33" s="32">
        <f aca="true" t="shared" si="11" ref="Q33:Q38">IF(D33="Other NPS",G33,0)</f>
        <v>0</v>
      </c>
      <c r="R33" s="71"/>
      <c r="S33" s="8">
        <f aca="true" t="shared" si="12" ref="S33:S38">IF(E33="yes",G33,0)</f>
        <v>0</v>
      </c>
      <c r="T33" s="8">
        <f aca="true" t="shared" si="13" ref="T33:T38">IF(E33="no",G33,0)</f>
        <v>0</v>
      </c>
    </row>
    <row r="34" spans="3:20" ht="13.5" thickBot="1">
      <c r="C34" s="14" t="s">
        <v>66</v>
      </c>
      <c r="G34" s="24"/>
      <c r="H34" s="25"/>
      <c r="I34" s="24"/>
      <c r="J34" s="26"/>
      <c r="K34" s="174"/>
      <c r="L34" s="41"/>
      <c r="M34" s="32">
        <f t="shared" si="7"/>
        <v>0</v>
      </c>
      <c r="N34" s="38">
        <f t="shared" si="8"/>
        <v>0</v>
      </c>
      <c r="O34" s="32">
        <f t="shared" si="9"/>
        <v>0</v>
      </c>
      <c r="P34" s="38">
        <f t="shared" si="10"/>
        <v>0</v>
      </c>
      <c r="Q34" s="32">
        <f t="shared" si="11"/>
        <v>0</v>
      </c>
      <c r="R34" s="71"/>
      <c r="S34" s="8">
        <f t="shared" si="12"/>
        <v>0</v>
      </c>
      <c r="T34" s="8">
        <f t="shared" si="13"/>
        <v>0</v>
      </c>
    </row>
    <row r="35" spans="3:20" ht="13.5" thickTop="1">
      <c r="C35" s="14"/>
      <c r="E35" s="133" t="s">
        <v>15</v>
      </c>
      <c r="F35" s="18" t="str">
        <f>A9</f>
        <v>Milestone #1 Governance and Project Management </v>
      </c>
      <c r="G35" s="12">
        <f>SUM(G10:G34)</f>
        <v>106422</v>
      </c>
      <c r="H35" s="19">
        <f>SUM(H11:H34)</f>
        <v>48835</v>
      </c>
      <c r="I35" s="12">
        <f>SUM(I9:I34)</f>
        <v>2640</v>
      </c>
      <c r="J35" s="10">
        <f>SUM(J9:J34)</f>
        <v>0</v>
      </c>
      <c r="K35" s="174"/>
      <c r="L35" s="41"/>
      <c r="M35" s="32">
        <f t="shared" si="7"/>
        <v>0</v>
      </c>
      <c r="N35" s="38">
        <f t="shared" si="8"/>
        <v>0</v>
      </c>
      <c r="O35" s="32">
        <f t="shared" si="9"/>
        <v>0</v>
      </c>
      <c r="P35" s="38">
        <f t="shared" si="10"/>
        <v>0</v>
      </c>
      <c r="Q35" s="32">
        <f t="shared" si="11"/>
        <v>0</v>
      </c>
      <c r="R35" s="71"/>
      <c r="S35" s="8">
        <f t="shared" si="12"/>
        <v>0</v>
      </c>
      <c r="T35" s="8">
        <f t="shared" si="13"/>
        <v>0</v>
      </c>
    </row>
    <row r="36" spans="3:20" ht="12.75">
      <c r="C36" s="14"/>
      <c r="G36" s="12"/>
      <c r="H36" s="19"/>
      <c r="I36" s="12"/>
      <c r="J36" s="10"/>
      <c r="K36" s="174"/>
      <c r="L36" s="41"/>
      <c r="M36" s="32">
        <f t="shared" si="7"/>
        <v>0</v>
      </c>
      <c r="N36" s="38">
        <f t="shared" si="8"/>
        <v>0</v>
      </c>
      <c r="O36" s="32">
        <f t="shared" si="9"/>
        <v>0</v>
      </c>
      <c r="P36" s="38">
        <f t="shared" si="10"/>
        <v>0</v>
      </c>
      <c r="Q36" s="32">
        <f t="shared" si="11"/>
        <v>0</v>
      </c>
      <c r="R36" s="71"/>
      <c r="S36" s="8">
        <f t="shared" si="12"/>
        <v>0</v>
      </c>
      <c r="T36" s="8">
        <f t="shared" si="13"/>
        <v>0</v>
      </c>
    </row>
    <row r="37" spans="7:20" ht="12.75">
      <c r="G37" s="12"/>
      <c r="H37" s="19"/>
      <c r="I37" s="12"/>
      <c r="J37" s="10"/>
      <c r="K37" s="174"/>
      <c r="L37" s="41"/>
      <c r="M37" s="32">
        <f t="shared" si="7"/>
        <v>0</v>
      </c>
      <c r="N37" s="38">
        <f t="shared" si="8"/>
        <v>0</v>
      </c>
      <c r="O37" s="32">
        <f t="shared" si="9"/>
        <v>0</v>
      </c>
      <c r="P37" s="38">
        <f t="shared" si="10"/>
        <v>0</v>
      </c>
      <c r="Q37" s="32">
        <f t="shared" si="11"/>
        <v>0</v>
      </c>
      <c r="R37" s="71"/>
      <c r="S37" s="8">
        <f t="shared" si="12"/>
        <v>0</v>
      </c>
      <c r="T37" s="8">
        <f t="shared" si="13"/>
        <v>0</v>
      </c>
    </row>
    <row r="38" spans="1:20" ht="12.75">
      <c r="A38" s="7" t="s">
        <v>346</v>
      </c>
      <c r="D38" s="157"/>
      <c r="F38" s="145"/>
      <c r="G38" s="12"/>
      <c r="H38" s="19"/>
      <c r="I38" s="12"/>
      <c r="J38" s="10"/>
      <c r="K38" s="174"/>
      <c r="L38" s="41"/>
      <c r="M38" s="32">
        <f t="shared" si="7"/>
        <v>0</v>
      </c>
      <c r="N38" s="38">
        <f t="shared" si="8"/>
        <v>0</v>
      </c>
      <c r="O38" s="32">
        <f t="shared" si="9"/>
        <v>0</v>
      </c>
      <c r="P38" s="38">
        <f t="shared" si="10"/>
        <v>0</v>
      </c>
      <c r="Q38" s="32">
        <f t="shared" si="11"/>
        <v>0</v>
      </c>
      <c r="R38" s="71"/>
      <c r="S38" s="8">
        <f t="shared" si="12"/>
        <v>0</v>
      </c>
      <c r="T38" s="8">
        <f t="shared" si="13"/>
        <v>0</v>
      </c>
    </row>
    <row r="39" spans="2:20" ht="25.5">
      <c r="B39" t="s">
        <v>201</v>
      </c>
      <c r="D39" s="157"/>
      <c r="F39" s="158" t="s">
        <v>218</v>
      </c>
      <c r="G39" s="12"/>
      <c r="H39" s="19"/>
      <c r="I39" s="12"/>
      <c r="J39" s="10"/>
      <c r="K39" s="174"/>
      <c r="L39" s="41"/>
      <c r="M39" s="32">
        <f aca="true" t="shared" si="14" ref="M39:M101">IF(D39="Personnel",G39,0)</f>
        <v>0</v>
      </c>
      <c r="N39" s="38">
        <f aca="true" t="shared" si="15" ref="N39:N101">IF(D39="Hardware",G39,0)</f>
        <v>0</v>
      </c>
      <c r="O39" s="32">
        <f aca="true" t="shared" si="16" ref="O39:O101">IF(D39="software",G39,0)</f>
        <v>0</v>
      </c>
      <c r="P39" s="38">
        <f aca="true" t="shared" si="17" ref="P39:P101">IF(D39="contractual services",G39,0)</f>
        <v>0</v>
      </c>
      <c r="Q39" s="32">
        <f aca="true" t="shared" si="18" ref="Q39:Q101">IF(D39="Other NPS",G39,0)</f>
        <v>0</v>
      </c>
      <c r="R39" s="71"/>
      <c r="S39" s="8">
        <f aca="true" t="shared" si="19" ref="S39:S101">IF(E39="yes",G39,0)</f>
        <v>0</v>
      </c>
      <c r="T39" s="8">
        <f aca="true" t="shared" si="20" ref="T39:T101">IF(E39="no",G39,0)</f>
        <v>0</v>
      </c>
    </row>
    <row r="40" spans="2:20" ht="25.5">
      <c r="B40">
        <v>1</v>
      </c>
      <c r="C40" t="s">
        <v>63</v>
      </c>
      <c r="D40" s="157" t="s">
        <v>25</v>
      </c>
      <c r="E40" s="44" t="s">
        <v>54</v>
      </c>
      <c r="F40" s="145" t="s">
        <v>220</v>
      </c>
      <c r="G40" s="154">
        <v>800</v>
      </c>
      <c r="H40" s="12">
        <v>860</v>
      </c>
      <c r="I40" s="12"/>
      <c r="J40" s="10"/>
      <c r="K40" s="174"/>
      <c r="L40" s="41"/>
      <c r="M40" s="32">
        <f t="shared" si="14"/>
        <v>800</v>
      </c>
      <c r="N40" s="38">
        <f t="shared" si="15"/>
        <v>0</v>
      </c>
      <c r="O40" s="32">
        <f t="shared" si="16"/>
        <v>0</v>
      </c>
      <c r="P40" s="38">
        <f t="shared" si="17"/>
        <v>0</v>
      </c>
      <c r="Q40" s="32">
        <f t="shared" si="18"/>
        <v>0</v>
      </c>
      <c r="R40" s="71"/>
      <c r="S40" s="8">
        <f t="shared" si="19"/>
        <v>0</v>
      </c>
      <c r="T40" s="8">
        <f t="shared" si="20"/>
        <v>800</v>
      </c>
    </row>
    <row r="41" spans="1:20" ht="25.5">
      <c r="A41" s="215"/>
      <c r="B41" s="215">
        <v>2</v>
      </c>
      <c r="C41" s="215" t="s">
        <v>63</v>
      </c>
      <c r="D41" s="216" t="s">
        <v>25</v>
      </c>
      <c r="E41" s="217" t="s">
        <v>54</v>
      </c>
      <c r="F41" s="218" t="s">
        <v>347</v>
      </c>
      <c r="G41" s="278">
        <v>22375</v>
      </c>
      <c r="H41" s="233" t="s">
        <v>348</v>
      </c>
      <c r="I41" s="219"/>
      <c r="J41" s="221"/>
      <c r="K41" s="237"/>
      <c r="L41" s="41"/>
      <c r="M41" s="32">
        <f t="shared" si="14"/>
        <v>22375</v>
      </c>
      <c r="N41" s="38">
        <f t="shared" si="15"/>
        <v>0</v>
      </c>
      <c r="O41" s="32">
        <f t="shared" si="16"/>
        <v>0</v>
      </c>
      <c r="P41" s="38">
        <f t="shared" si="17"/>
        <v>0</v>
      </c>
      <c r="Q41" s="32">
        <f t="shared" si="18"/>
        <v>0</v>
      </c>
      <c r="R41" s="71"/>
      <c r="S41" s="8">
        <f t="shared" si="19"/>
        <v>0</v>
      </c>
      <c r="T41" s="8">
        <f t="shared" si="20"/>
        <v>22375</v>
      </c>
    </row>
    <row r="42" spans="1:20" ht="25.5">
      <c r="A42" s="35"/>
      <c r="B42" s="35">
        <v>3</v>
      </c>
      <c r="C42" s="35" t="s">
        <v>63</v>
      </c>
      <c r="D42" s="208" t="s">
        <v>25</v>
      </c>
      <c r="E42" s="209" t="s">
        <v>54</v>
      </c>
      <c r="F42" s="210" t="s">
        <v>349</v>
      </c>
      <c r="G42" s="143">
        <v>6400</v>
      </c>
      <c r="H42" s="187" t="s">
        <v>348</v>
      </c>
      <c r="I42" s="140"/>
      <c r="J42" s="138"/>
      <c r="K42" s="238"/>
      <c r="L42" s="41"/>
      <c r="M42" s="32">
        <f t="shared" si="14"/>
        <v>6400</v>
      </c>
      <c r="N42" s="38">
        <f t="shared" si="15"/>
        <v>0</v>
      </c>
      <c r="O42" s="32">
        <f t="shared" si="16"/>
        <v>0</v>
      </c>
      <c r="P42" s="38">
        <f t="shared" si="17"/>
        <v>0</v>
      </c>
      <c r="Q42" s="32">
        <f t="shared" si="18"/>
        <v>0</v>
      </c>
      <c r="R42" s="71"/>
      <c r="S42" s="8">
        <f t="shared" si="19"/>
        <v>0</v>
      </c>
      <c r="T42" s="8">
        <f t="shared" si="20"/>
        <v>6400</v>
      </c>
    </row>
    <row r="43" spans="4:20" ht="12.75">
      <c r="D43" s="157"/>
      <c r="F43" s="145"/>
      <c r="G43" s="12"/>
      <c r="H43" s="19"/>
      <c r="I43" s="12"/>
      <c r="J43" s="10"/>
      <c r="K43" s="174"/>
      <c r="L43" s="41"/>
      <c r="M43" s="32">
        <f t="shared" si="14"/>
        <v>0</v>
      </c>
      <c r="N43" s="38">
        <f t="shared" si="15"/>
        <v>0</v>
      </c>
      <c r="O43" s="32">
        <f t="shared" si="16"/>
        <v>0</v>
      </c>
      <c r="P43" s="38">
        <f t="shared" si="17"/>
        <v>0</v>
      </c>
      <c r="Q43" s="32">
        <f t="shared" si="18"/>
        <v>0</v>
      </c>
      <c r="R43" s="71"/>
      <c r="S43" s="8">
        <f t="shared" si="19"/>
        <v>0</v>
      </c>
      <c r="T43" s="8">
        <f t="shared" si="20"/>
        <v>0</v>
      </c>
    </row>
    <row r="44" spans="4:20" ht="12.75">
      <c r="D44" s="157"/>
      <c r="F44" s="145"/>
      <c r="G44" s="12"/>
      <c r="H44" s="19"/>
      <c r="I44" s="12"/>
      <c r="J44" s="10"/>
      <c r="K44" s="174"/>
      <c r="L44" s="41"/>
      <c r="M44" s="32">
        <f t="shared" si="14"/>
        <v>0</v>
      </c>
      <c r="N44" s="38">
        <f t="shared" si="15"/>
        <v>0</v>
      </c>
      <c r="O44" s="32">
        <f t="shared" si="16"/>
        <v>0</v>
      </c>
      <c r="P44" s="38">
        <f t="shared" si="17"/>
        <v>0</v>
      </c>
      <c r="Q44" s="32">
        <f t="shared" si="18"/>
        <v>0</v>
      </c>
      <c r="R44" s="71"/>
      <c r="S44" s="8">
        <f t="shared" si="19"/>
        <v>0</v>
      </c>
      <c r="T44" s="8">
        <f t="shared" si="20"/>
        <v>0</v>
      </c>
    </row>
    <row r="45" spans="4:20" ht="12.75">
      <c r="D45" s="157"/>
      <c r="F45" s="145"/>
      <c r="G45" s="12"/>
      <c r="H45" s="19"/>
      <c r="I45" s="12"/>
      <c r="J45" s="10"/>
      <c r="K45" s="174"/>
      <c r="L45" s="41"/>
      <c r="M45" s="32">
        <f t="shared" si="14"/>
        <v>0</v>
      </c>
      <c r="N45" s="38">
        <f t="shared" si="15"/>
        <v>0</v>
      </c>
      <c r="O45" s="32">
        <f t="shared" si="16"/>
        <v>0</v>
      </c>
      <c r="P45" s="38">
        <f t="shared" si="17"/>
        <v>0</v>
      </c>
      <c r="Q45" s="32">
        <f t="shared" si="18"/>
        <v>0</v>
      </c>
      <c r="R45" s="71"/>
      <c r="S45" s="8">
        <f t="shared" si="19"/>
        <v>0</v>
      </c>
      <c r="T45" s="8">
        <f t="shared" si="20"/>
        <v>0</v>
      </c>
    </row>
    <row r="46" spans="1:20" ht="12.75">
      <c r="A46" s="7"/>
      <c r="D46" s="157"/>
      <c r="F46" s="145"/>
      <c r="G46" s="12"/>
      <c r="H46" s="19"/>
      <c r="I46" s="12"/>
      <c r="J46" s="10"/>
      <c r="K46" s="174"/>
      <c r="L46" s="41"/>
      <c r="M46" s="32">
        <f t="shared" si="14"/>
        <v>0</v>
      </c>
      <c r="N46" s="38">
        <f t="shared" si="15"/>
        <v>0</v>
      </c>
      <c r="O46" s="32">
        <f t="shared" si="16"/>
        <v>0</v>
      </c>
      <c r="P46" s="38">
        <f t="shared" si="17"/>
        <v>0</v>
      </c>
      <c r="Q46" s="32">
        <f t="shared" si="18"/>
        <v>0</v>
      </c>
      <c r="R46" s="71"/>
      <c r="S46" s="8">
        <f t="shared" si="19"/>
        <v>0</v>
      </c>
      <c r="T46" s="8">
        <f t="shared" si="20"/>
        <v>0</v>
      </c>
    </row>
    <row r="47" spans="2:20" ht="12.75">
      <c r="B47" t="s">
        <v>201</v>
      </c>
      <c r="D47" s="157"/>
      <c r="F47" s="153" t="s">
        <v>350</v>
      </c>
      <c r="G47" s="12"/>
      <c r="H47" s="19"/>
      <c r="I47" s="12"/>
      <c r="J47" s="10"/>
      <c r="K47" s="174"/>
      <c r="L47" s="41"/>
      <c r="M47" s="32">
        <f t="shared" si="14"/>
        <v>0</v>
      </c>
      <c r="N47" s="38">
        <f t="shared" si="15"/>
        <v>0</v>
      </c>
      <c r="O47" s="32">
        <f t="shared" si="16"/>
        <v>0</v>
      </c>
      <c r="P47" s="38">
        <f t="shared" si="17"/>
        <v>0</v>
      </c>
      <c r="Q47" s="32">
        <f t="shared" si="18"/>
        <v>0</v>
      </c>
      <c r="R47" s="71"/>
      <c r="S47" s="8">
        <f t="shared" si="19"/>
        <v>0</v>
      </c>
      <c r="T47" s="8">
        <f t="shared" si="20"/>
        <v>0</v>
      </c>
    </row>
    <row r="48" spans="1:20" ht="12.75">
      <c r="A48" s="149"/>
      <c r="B48" s="149"/>
      <c r="C48" s="149" t="s">
        <v>63</v>
      </c>
      <c r="D48" s="175" t="s">
        <v>28</v>
      </c>
      <c r="E48" s="150" t="s">
        <v>54</v>
      </c>
      <c r="F48" s="149" t="s">
        <v>351</v>
      </c>
      <c r="G48" s="151">
        <v>3000</v>
      </c>
      <c r="H48" s="159"/>
      <c r="I48" s="151"/>
      <c r="J48" s="226"/>
      <c r="K48" s="239"/>
      <c r="L48" s="41"/>
      <c r="M48" s="32">
        <f t="shared" si="14"/>
        <v>0</v>
      </c>
      <c r="N48" s="38">
        <f t="shared" si="15"/>
        <v>0</v>
      </c>
      <c r="O48" s="32">
        <f t="shared" si="16"/>
        <v>0</v>
      </c>
      <c r="P48" s="38">
        <f t="shared" si="17"/>
        <v>3000</v>
      </c>
      <c r="Q48" s="32">
        <f t="shared" si="18"/>
        <v>0</v>
      </c>
      <c r="R48" s="71"/>
      <c r="S48" s="8">
        <f t="shared" si="19"/>
        <v>0</v>
      </c>
      <c r="T48" s="8">
        <f t="shared" si="20"/>
        <v>3000</v>
      </c>
    </row>
    <row r="49" spans="3:20" ht="12.75">
      <c r="C49" t="s">
        <v>63</v>
      </c>
      <c r="D49" s="157" t="s">
        <v>25</v>
      </c>
      <c r="E49" s="44" t="s">
        <v>54</v>
      </c>
      <c r="F49" t="s">
        <v>352</v>
      </c>
      <c r="G49" s="143">
        <v>2000</v>
      </c>
      <c r="H49" s="141">
        <v>9054</v>
      </c>
      <c r="I49" s="12"/>
      <c r="J49" s="10"/>
      <c r="K49" s="194"/>
      <c r="L49" s="41"/>
      <c r="M49" s="32">
        <f t="shared" si="14"/>
        <v>2000</v>
      </c>
      <c r="N49" s="38">
        <f t="shared" si="15"/>
        <v>0</v>
      </c>
      <c r="O49" s="32">
        <f t="shared" si="16"/>
        <v>0</v>
      </c>
      <c r="P49" s="38">
        <f t="shared" si="17"/>
        <v>0</v>
      </c>
      <c r="Q49" s="32">
        <f t="shared" si="18"/>
        <v>0</v>
      </c>
      <c r="R49" s="71"/>
      <c r="S49" s="8">
        <f t="shared" si="19"/>
        <v>0</v>
      </c>
      <c r="T49" s="8">
        <f t="shared" si="20"/>
        <v>2000</v>
      </c>
    </row>
    <row r="50" spans="3:20" ht="25.5">
      <c r="C50" t="s">
        <v>63</v>
      </c>
      <c r="D50" s="157" t="s">
        <v>25</v>
      </c>
      <c r="E50" s="44" t="s">
        <v>54</v>
      </c>
      <c r="F50" s="145" t="s">
        <v>353</v>
      </c>
      <c r="G50" s="147">
        <v>400</v>
      </c>
      <c r="H50" s="19"/>
      <c r="I50" s="12"/>
      <c r="J50" s="10"/>
      <c r="K50" s="174"/>
      <c r="L50" s="41"/>
      <c r="M50" s="32">
        <f t="shared" si="14"/>
        <v>400</v>
      </c>
      <c r="N50" s="38">
        <f t="shared" si="15"/>
        <v>0</v>
      </c>
      <c r="O50" s="32">
        <f t="shared" si="16"/>
        <v>0</v>
      </c>
      <c r="P50" s="38">
        <f t="shared" si="17"/>
        <v>0</v>
      </c>
      <c r="Q50" s="32">
        <f t="shared" si="18"/>
        <v>0</v>
      </c>
      <c r="R50" s="71"/>
      <c r="S50" s="8">
        <f t="shared" si="19"/>
        <v>0</v>
      </c>
      <c r="T50" s="8">
        <f t="shared" si="20"/>
        <v>400</v>
      </c>
    </row>
    <row r="51" spans="1:20" ht="12.75">
      <c r="A51" s="149"/>
      <c r="B51" s="149"/>
      <c r="C51" s="149" t="s">
        <v>63</v>
      </c>
      <c r="D51" s="175" t="s">
        <v>28</v>
      </c>
      <c r="E51" s="150" t="s">
        <v>54</v>
      </c>
      <c r="F51" s="149" t="s">
        <v>354</v>
      </c>
      <c r="G51" s="151">
        <v>3000</v>
      </c>
      <c r="H51" s="159"/>
      <c r="I51" s="151"/>
      <c r="J51" s="226"/>
      <c r="K51" s="239"/>
      <c r="L51" s="41"/>
      <c r="M51" s="32">
        <f t="shared" si="14"/>
        <v>0</v>
      </c>
      <c r="N51" s="38">
        <f t="shared" si="15"/>
        <v>0</v>
      </c>
      <c r="O51" s="32">
        <f t="shared" si="16"/>
        <v>0</v>
      </c>
      <c r="P51" s="38">
        <f t="shared" si="17"/>
        <v>3000</v>
      </c>
      <c r="Q51" s="32">
        <f t="shared" si="18"/>
        <v>0</v>
      </c>
      <c r="R51" s="71"/>
      <c r="S51" s="8">
        <f t="shared" si="19"/>
        <v>0</v>
      </c>
      <c r="T51" s="8">
        <f t="shared" si="20"/>
        <v>3000</v>
      </c>
    </row>
    <row r="52" spans="3:20" ht="12.75">
      <c r="C52" t="s">
        <v>63</v>
      </c>
      <c r="D52" s="157" t="s">
        <v>25</v>
      </c>
      <c r="E52" s="44" t="s">
        <v>54</v>
      </c>
      <c r="F52" t="s">
        <v>355</v>
      </c>
      <c r="G52" s="143">
        <v>1200</v>
      </c>
      <c r="H52" s="141">
        <v>4527</v>
      </c>
      <c r="I52" s="12"/>
      <c r="J52" s="10"/>
      <c r="K52" s="194"/>
      <c r="L52" s="41"/>
      <c r="M52" s="32">
        <f t="shared" si="14"/>
        <v>1200</v>
      </c>
      <c r="N52" s="38">
        <f t="shared" si="15"/>
        <v>0</v>
      </c>
      <c r="O52" s="32">
        <f t="shared" si="16"/>
        <v>0</v>
      </c>
      <c r="P52" s="38">
        <f t="shared" si="17"/>
        <v>0</v>
      </c>
      <c r="Q52" s="32">
        <f t="shared" si="18"/>
        <v>0</v>
      </c>
      <c r="R52" s="71"/>
      <c r="S52" s="8">
        <f t="shared" si="19"/>
        <v>0</v>
      </c>
      <c r="T52" s="8">
        <f t="shared" si="20"/>
        <v>1200</v>
      </c>
    </row>
    <row r="53" spans="3:20" ht="25.5">
      <c r="C53" t="s">
        <v>63</v>
      </c>
      <c r="D53" s="157" t="s">
        <v>25</v>
      </c>
      <c r="E53" s="44" t="s">
        <v>54</v>
      </c>
      <c r="F53" s="145" t="s">
        <v>356</v>
      </c>
      <c r="G53" s="147">
        <v>400</v>
      </c>
      <c r="H53" s="19"/>
      <c r="I53" s="12"/>
      <c r="J53" s="10"/>
      <c r="L53" s="41"/>
      <c r="M53" s="32">
        <f t="shared" si="14"/>
        <v>400</v>
      </c>
      <c r="N53" s="38">
        <f t="shared" si="15"/>
        <v>0</v>
      </c>
      <c r="O53" s="32">
        <f t="shared" si="16"/>
        <v>0</v>
      </c>
      <c r="P53" s="38">
        <f t="shared" si="17"/>
        <v>0</v>
      </c>
      <c r="Q53" s="32">
        <f t="shared" si="18"/>
        <v>0</v>
      </c>
      <c r="R53" s="71"/>
      <c r="S53" s="8">
        <f t="shared" si="19"/>
        <v>0</v>
      </c>
      <c r="T53" s="8">
        <f t="shared" si="20"/>
        <v>400</v>
      </c>
    </row>
    <row r="54" spans="4:20" ht="12.75">
      <c r="D54" s="157"/>
      <c r="G54" s="12"/>
      <c r="H54" s="19"/>
      <c r="I54" s="12"/>
      <c r="J54" s="10"/>
      <c r="K54" s="174"/>
      <c r="L54" s="41"/>
      <c r="M54" s="32">
        <f t="shared" si="14"/>
        <v>0</v>
      </c>
      <c r="N54" s="38">
        <f t="shared" si="15"/>
        <v>0</v>
      </c>
      <c r="O54" s="32">
        <f t="shared" si="16"/>
        <v>0</v>
      </c>
      <c r="P54" s="38">
        <f t="shared" si="17"/>
        <v>0</v>
      </c>
      <c r="Q54" s="32">
        <f t="shared" si="18"/>
        <v>0</v>
      </c>
      <c r="R54" s="71"/>
      <c r="S54" s="8">
        <f t="shared" si="19"/>
        <v>0</v>
      </c>
      <c r="T54" s="8">
        <f t="shared" si="20"/>
        <v>0</v>
      </c>
    </row>
    <row r="55" spans="1:20" ht="12.75">
      <c r="A55" s="7"/>
      <c r="D55" s="157"/>
      <c r="F55" s="153"/>
      <c r="G55" s="12"/>
      <c r="H55" s="19"/>
      <c r="I55" s="12"/>
      <c r="J55" s="10"/>
      <c r="K55" s="174"/>
      <c r="L55" s="41"/>
      <c r="M55" s="32">
        <f t="shared" si="14"/>
        <v>0</v>
      </c>
      <c r="N55" s="38">
        <f t="shared" si="15"/>
        <v>0</v>
      </c>
      <c r="O55" s="32">
        <f t="shared" si="16"/>
        <v>0</v>
      </c>
      <c r="P55" s="38">
        <f t="shared" si="17"/>
        <v>0</v>
      </c>
      <c r="Q55" s="32">
        <f t="shared" si="18"/>
        <v>0</v>
      </c>
      <c r="R55" s="71"/>
      <c r="S55" s="8">
        <f t="shared" si="19"/>
        <v>0</v>
      </c>
      <c r="T55" s="8">
        <f t="shared" si="20"/>
        <v>0</v>
      </c>
    </row>
    <row r="56" spans="2:20" ht="12.75">
      <c r="B56" t="s">
        <v>201</v>
      </c>
      <c r="D56" s="157"/>
      <c r="F56" s="153" t="s">
        <v>357</v>
      </c>
      <c r="G56" s="12"/>
      <c r="H56" s="19"/>
      <c r="I56" s="12"/>
      <c r="J56" s="10"/>
      <c r="K56" s="174"/>
      <c r="L56" s="41"/>
      <c r="M56" s="32">
        <f t="shared" si="14"/>
        <v>0</v>
      </c>
      <c r="N56" s="38">
        <f t="shared" si="15"/>
        <v>0</v>
      </c>
      <c r="O56" s="32">
        <f t="shared" si="16"/>
        <v>0</v>
      </c>
      <c r="P56" s="38">
        <f t="shared" si="17"/>
        <v>0</v>
      </c>
      <c r="Q56" s="32">
        <f t="shared" si="18"/>
        <v>0</v>
      </c>
      <c r="R56" s="71"/>
      <c r="S56" s="8">
        <f t="shared" si="19"/>
        <v>0</v>
      </c>
      <c r="T56" s="8">
        <f t="shared" si="20"/>
        <v>0</v>
      </c>
    </row>
    <row r="57" spans="2:20" s="215" customFormat="1" ht="12.75">
      <c r="B57" s="215">
        <v>1</v>
      </c>
      <c r="C57" s="215" t="s">
        <v>63</v>
      </c>
      <c r="D57" s="216" t="s">
        <v>25</v>
      </c>
      <c r="E57" s="217" t="s">
        <v>54</v>
      </c>
      <c r="F57" s="218" t="s">
        <v>521</v>
      </c>
      <c r="G57" s="219">
        <v>31000</v>
      </c>
      <c r="H57" s="219">
        <v>7350</v>
      </c>
      <c r="J57" s="221"/>
      <c r="K57" s="237"/>
      <c r="L57" s="41"/>
      <c r="M57" s="32">
        <f t="shared" si="14"/>
        <v>31000</v>
      </c>
      <c r="N57" s="38">
        <f t="shared" si="15"/>
        <v>0</v>
      </c>
      <c r="O57" s="32">
        <f t="shared" si="16"/>
        <v>0</v>
      </c>
      <c r="P57" s="38">
        <f t="shared" si="17"/>
        <v>0</v>
      </c>
      <c r="Q57" s="32">
        <f t="shared" si="18"/>
        <v>0</v>
      </c>
      <c r="R57" s="71"/>
      <c r="S57" s="8">
        <f t="shared" si="19"/>
        <v>0</v>
      </c>
      <c r="T57" s="8">
        <f t="shared" si="20"/>
        <v>31000</v>
      </c>
    </row>
    <row r="58" spans="3:20" ht="25.5">
      <c r="C58" t="s">
        <v>63</v>
      </c>
      <c r="D58" s="157" t="s">
        <v>25</v>
      </c>
      <c r="E58" s="44" t="s">
        <v>54</v>
      </c>
      <c r="F58" s="145" t="s">
        <v>358</v>
      </c>
      <c r="G58" s="143">
        <v>12400</v>
      </c>
      <c r="H58" s="235">
        <v>31450</v>
      </c>
      <c r="I58" s="12"/>
      <c r="J58" s="10"/>
      <c r="L58" s="41"/>
      <c r="M58" s="32">
        <f t="shared" si="14"/>
        <v>12400</v>
      </c>
      <c r="N58" s="38">
        <f t="shared" si="15"/>
        <v>0</v>
      </c>
      <c r="O58" s="32">
        <f t="shared" si="16"/>
        <v>0</v>
      </c>
      <c r="P58" s="38">
        <f t="shared" si="17"/>
        <v>0</v>
      </c>
      <c r="Q58" s="32">
        <f t="shared" si="18"/>
        <v>0</v>
      </c>
      <c r="R58" s="71"/>
      <c r="S58" s="8">
        <f t="shared" si="19"/>
        <v>0</v>
      </c>
      <c r="T58" s="8">
        <f t="shared" si="20"/>
        <v>12400</v>
      </c>
    </row>
    <row r="59" spans="1:20" ht="12.75">
      <c r="A59" s="7"/>
      <c r="C59" t="s">
        <v>63</v>
      </c>
      <c r="D59" s="157" t="s">
        <v>29</v>
      </c>
      <c r="E59" s="44" t="s">
        <v>54</v>
      </c>
      <c r="F59" s="145" t="s">
        <v>359</v>
      </c>
      <c r="G59" s="12">
        <v>1500</v>
      </c>
      <c r="H59" s="19"/>
      <c r="I59" s="12"/>
      <c r="J59" s="10"/>
      <c r="K59" s="174"/>
      <c r="L59" s="41"/>
      <c r="M59" s="32">
        <f t="shared" si="14"/>
        <v>0</v>
      </c>
      <c r="N59" s="38">
        <f t="shared" si="15"/>
        <v>0</v>
      </c>
      <c r="O59" s="32">
        <f t="shared" si="16"/>
        <v>0</v>
      </c>
      <c r="P59" s="38">
        <f t="shared" si="17"/>
        <v>0</v>
      </c>
      <c r="Q59" s="32">
        <f t="shared" si="18"/>
        <v>1500</v>
      </c>
      <c r="R59" s="71"/>
      <c r="S59" s="8">
        <f t="shared" si="19"/>
        <v>0</v>
      </c>
      <c r="T59" s="8">
        <f t="shared" si="20"/>
        <v>1500</v>
      </c>
    </row>
    <row r="60" spans="1:20" ht="12.75">
      <c r="A60" s="7"/>
      <c r="D60" s="157"/>
      <c r="F60" s="145"/>
      <c r="G60" s="12"/>
      <c r="H60" s="19"/>
      <c r="I60" s="12"/>
      <c r="J60" s="10"/>
      <c r="K60" s="174"/>
      <c r="L60" s="41"/>
      <c r="M60" s="32">
        <f t="shared" si="14"/>
        <v>0</v>
      </c>
      <c r="N60" s="38">
        <f t="shared" si="15"/>
        <v>0</v>
      </c>
      <c r="O60" s="32">
        <f t="shared" si="16"/>
        <v>0</v>
      </c>
      <c r="P60" s="38">
        <f t="shared" si="17"/>
        <v>0</v>
      </c>
      <c r="Q60" s="32">
        <f t="shared" si="18"/>
        <v>0</v>
      </c>
      <c r="R60" s="71"/>
      <c r="S60" s="8">
        <f t="shared" si="19"/>
        <v>0</v>
      </c>
      <c r="T60" s="8">
        <f t="shared" si="20"/>
        <v>0</v>
      </c>
    </row>
    <row r="61" spans="2:20" ht="12.75">
      <c r="B61" t="s">
        <v>201</v>
      </c>
      <c r="D61" s="157"/>
      <c r="F61" s="153" t="s">
        <v>360</v>
      </c>
      <c r="G61" s="12"/>
      <c r="H61" s="19"/>
      <c r="I61" s="12"/>
      <c r="J61" s="10"/>
      <c r="K61" s="174"/>
      <c r="L61" s="41"/>
      <c r="M61" s="32">
        <f t="shared" si="14"/>
        <v>0</v>
      </c>
      <c r="N61" s="38">
        <f t="shared" si="15"/>
        <v>0</v>
      </c>
      <c r="O61" s="32">
        <f t="shared" si="16"/>
        <v>0</v>
      </c>
      <c r="P61" s="38">
        <f t="shared" si="17"/>
        <v>0</v>
      </c>
      <c r="Q61" s="32">
        <f t="shared" si="18"/>
        <v>0</v>
      </c>
      <c r="R61" s="71"/>
      <c r="S61" s="8">
        <f t="shared" si="19"/>
        <v>0</v>
      </c>
      <c r="T61" s="8">
        <f t="shared" si="20"/>
        <v>0</v>
      </c>
    </row>
    <row r="62" spans="3:20" ht="12.75">
      <c r="C62" t="s">
        <v>63</v>
      </c>
      <c r="D62" s="157" t="s">
        <v>25</v>
      </c>
      <c r="E62" s="44" t="s">
        <v>54</v>
      </c>
      <c r="F62" s="186" t="s">
        <v>169</v>
      </c>
      <c r="G62" s="12">
        <v>18993</v>
      </c>
      <c r="H62" s="19"/>
      <c r="I62" s="12">
        <v>253716.75</v>
      </c>
      <c r="J62" s="10"/>
      <c r="K62" s="192" t="s">
        <v>361</v>
      </c>
      <c r="L62" s="41"/>
      <c r="M62" s="32">
        <f t="shared" si="14"/>
        <v>18993</v>
      </c>
      <c r="N62" s="38">
        <f t="shared" si="15"/>
        <v>0</v>
      </c>
      <c r="O62" s="32">
        <f t="shared" si="16"/>
        <v>0</v>
      </c>
      <c r="P62" s="38">
        <f t="shared" si="17"/>
        <v>0</v>
      </c>
      <c r="Q62" s="32">
        <f t="shared" si="18"/>
        <v>0</v>
      </c>
      <c r="R62" s="71"/>
      <c r="S62" s="8">
        <f t="shared" si="19"/>
        <v>0</v>
      </c>
      <c r="T62" s="8">
        <f t="shared" si="20"/>
        <v>18993</v>
      </c>
    </row>
    <row r="63" spans="1:20" ht="12.75">
      <c r="A63" s="161"/>
      <c r="B63" s="161"/>
      <c r="C63" s="161" t="s">
        <v>63</v>
      </c>
      <c r="D63" s="205" t="s">
        <v>25</v>
      </c>
      <c r="E63" s="162" t="s">
        <v>54</v>
      </c>
      <c r="F63" s="178" t="s">
        <v>362</v>
      </c>
      <c r="G63" s="164">
        <v>98523</v>
      </c>
      <c r="H63" s="161"/>
      <c r="I63" s="164"/>
      <c r="J63" s="229"/>
      <c r="K63" s="240"/>
      <c r="L63" s="41"/>
      <c r="M63" s="32">
        <f t="shared" si="14"/>
        <v>98523</v>
      </c>
      <c r="N63" s="38">
        <f t="shared" si="15"/>
        <v>0</v>
      </c>
      <c r="O63" s="32">
        <f t="shared" si="16"/>
        <v>0</v>
      </c>
      <c r="P63" s="38">
        <f t="shared" si="17"/>
        <v>0</v>
      </c>
      <c r="Q63" s="32">
        <f t="shared" si="18"/>
        <v>0</v>
      </c>
      <c r="R63" s="71"/>
      <c r="S63" s="8">
        <f t="shared" si="19"/>
        <v>0</v>
      </c>
      <c r="T63" s="8">
        <f t="shared" si="20"/>
        <v>98523</v>
      </c>
    </row>
    <row r="64" spans="4:18" ht="12.75">
      <c r="D64" s="157"/>
      <c r="F64" s="145"/>
      <c r="G64" s="12"/>
      <c r="H64" s="12"/>
      <c r="I64" s="12"/>
      <c r="J64" s="10"/>
      <c r="K64" s="174"/>
      <c r="L64" s="41"/>
      <c r="M64" s="32"/>
      <c r="N64" s="38"/>
      <c r="O64" s="32"/>
      <c r="P64" s="38"/>
      <c r="Q64" s="32"/>
      <c r="R64" s="71"/>
    </row>
    <row r="65" spans="4:20" ht="12.75">
      <c r="D65" s="157"/>
      <c r="F65" s="145"/>
      <c r="G65" s="12"/>
      <c r="H65" s="19"/>
      <c r="I65" s="12"/>
      <c r="J65" s="10"/>
      <c r="K65" s="174"/>
      <c r="L65" s="41"/>
      <c r="M65" s="32">
        <f t="shared" si="14"/>
        <v>0</v>
      </c>
      <c r="N65" s="38">
        <f t="shared" si="15"/>
        <v>0</v>
      </c>
      <c r="O65" s="32">
        <f t="shared" si="16"/>
        <v>0</v>
      </c>
      <c r="P65" s="38">
        <f t="shared" si="17"/>
        <v>0</v>
      </c>
      <c r="Q65" s="32">
        <f t="shared" si="18"/>
        <v>0</v>
      </c>
      <c r="R65" s="71"/>
      <c r="S65" s="8">
        <f t="shared" si="19"/>
        <v>0</v>
      </c>
      <c r="T65" s="8">
        <f t="shared" si="20"/>
        <v>0</v>
      </c>
    </row>
    <row r="66" spans="3:20" ht="12.75">
      <c r="C66" s="14"/>
      <c r="E66" s="133" t="s">
        <v>15</v>
      </c>
      <c r="F66" s="18" t="str">
        <f>A38</f>
        <v>Milestone #2:Patient Centered Medical Home </v>
      </c>
      <c r="G66" s="12">
        <f>SUM(G39:G64)</f>
        <v>201991</v>
      </c>
      <c r="H66" s="19">
        <f>SUM(H39:H64)</f>
        <v>53241</v>
      </c>
      <c r="I66" s="12">
        <f>SUM(I39:I64)</f>
        <v>253716.75</v>
      </c>
      <c r="J66" s="10">
        <f>SUM(J39:J64)</f>
        <v>0</v>
      </c>
      <c r="K66" s="174"/>
      <c r="L66" s="41"/>
      <c r="M66" s="32">
        <f t="shared" si="14"/>
        <v>0</v>
      </c>
      <c r="N66" s="38">
        <f t="shared" si="15"/>
        <v>0</v>
      </c>
      <c r="O66" s="32">
        <f t="shared" si="16"/>
        <v>0</v>
      </c>
      <c r="P66" s="38">
        <f t="shared" si="17"/>
        <v>0</v>
      </c>
      <c r="Q66" s="32">
        <f t="shared" si="18"/>
        <v>0</v>
      </c>
      <c r="R66" s="71"/>
      <c r="S66" s="8">
        <f t="shared" si="19"/>
        <v>0</v>
      </c>
      <c r="T66" s="8">
        <f t="shared" si="20"/>
        <v>0</v>
      </c>
    </row>
    <row r="67" spans="3:20" ht="12.75">
      <c r="C67" s="14"/>
      <c r="G67" s="12"/>
      <c r="H67" s="19"/>
      <c r="I67" s="12"/>
      <c r="J67" s="10"/>
      <c r="K67" s="174"/>
      <c r="L67" s="41"/>
      <c r="M67" s="32">
        <f t="shared" si="14"/>
        <v>0</v>
      </c>
      <c r="N67" s="38">
        <f t="shared" si="15"/>
        <v>0</v>
      </c>
      <c r="O67" s="32">
        <f t="shared" si="16"/>
        <v>0</v>
      </c>
      <c r="P67" s="38">
        <f t="shared" si="17"/>
        <v>0</v>
      </c>
      <c r="Q67" s="32">
        <f t="shared" si="18"/>
        <v>0</v>
      </c>
      <c r="R67" s="71"/>
      <c r="S67" s="8">
        <f t="shared" si="19"/>
        <v>0</v>
      </c>
      <c r="T67" s="8">
        <f t="shared" si="20"/>
        <v>0</v>
      </c>
    </row>
    <row r="68" spans="7:20" ht="12.75">
      <c r="G68" s="12"/>
      <c r="H68" s="19"/>
      <c r="I68" s="12"/>
      <c r="J68" s="10"/>
      <c r="K68" s="174"/>
      <c r="L68" s="41"/>
      <c r="M68" s="32">
        <f t="shared" si="14"/>
        <v>0</v>
      </c>
      <c r="N68" s="38">
        <f t="shared" si="15"/>
        <v>0</v>
      </c>
      <c r="O68" s="32">
        <f t="shared" si="16"/>
        <v>0</v>
      </c>
      <c r="P68" s="38">
        <f t="shared" si="17"/>
        <v>0</v>
      </c>
      <c r="Q68" s="32">
        <f t="shared" si="18"/>
        <v>0</v>
      </c>
      <c r="R68" s="71"/>
      <c r="S68" s="8">
        <f t="shared" si="19"/>
        <v>0</v>
      </c>
      <c r="T68" s="8">
        <f t="shared" si="20"/>
        <v>0</v>
      </c>
    </row>
    <row r="69" spans="1:20" ht="12.75">
      <c r="A69" s="7" t="s">
        <v>363</v>
      </c>
      <c r="D69" s="157"/>
      <c r="F69" s="145"/>
      <c r="G69" s="12"/>
      <c r="H69" s="19"/>
      <c r="I69" s="12"/>
      <c r="J69" s="10"/>
      <c r="K69" s="174"/>
      <c r="L69" s="41"/>
      <c r="M69" s="32">
        <f t="shared" si="14"/>
        <v>0</v>
      </c>
      <c r="N69" s="38">
        <f t="shared" si="15"/>
        <v>0</v>
      </c>
      <c r="O69" s="32">
        <f t="shared" si="16"/>
        <v>0</v>
      </c>
      <c r="P69" s="38">
        <f t="shared" si="17"/>
        <v>0</v>
      </c>
      <c r="Q69" s="32">
        <f t="shared" si="18"/>
        <v>0</v>
      </c>
      <c r="R69" s="71"/>
      <c r="S69" s="8">
        <f t="shared" si="19"/>
        <v>0</v>
      </c>
      <c r="T69" s="8">
        <f t="shared" si="20"/>
        <v>0</v>
      </c>
    </row>
    <row r="70" spans="2:20" ht="12.75">
      <c r="B70" t="s">
        <v>204</v>
      </c>
      <c r="D70" s="157"/>
      <c r="F70" s="153" t="s">
        <v>185</v>
      </c>
      <c r="G70" s="12"/>
      <c r="H70" s="19"/>
      <c r="I70" s="12"/>
      <c r="J70" s="10"/>
      <c r="K70" s="174"/>
      <c r="L70" s="41"/>
      <c r="M70" s="32">
        <f t="shared" si="14"/>
        <v>0</v>
      </c>
      <c r="N70" s="38">
        <f t="shared" si="15"/>
        <v>0</v>
      </c>
      <c r="O70" s="32">
        <f t="shared" si="16"/>
        <v>0</v>
      </c>
      <c r="P70" s="38">
        <f t="shared" si="17"/>
        <v>0</v>
      </c>
      <c r="Q70" s="32">
        <f t="shared" si="18"/>
        <v>0</v>
      </c>
      <c r="R70" s="71"/>
      <c r="S70" s="8">
        <f t="shared" si="19"/>
        <v>0</v>
      </c>
      <c r="T70" s="8">
        <f t="shared" si="20"/>
        <v>0</v>
      </c>
    </row>
    <row r="71" spans="3:20" ht="12.75">
      <c r="C71" t="s">
        <v>63</v>
      </c>
      <c r="D71" s="157" t="s">
        <v>25</v>
      </c>
      <c r="E71" s="44" t="s">
        <v>53</v>
      </c>
      <c r="F71" s="145" t="s">
        <v>364</v>
      </c>
      <c r="G71" s="12" t="s">
        <v>524</v>
      </c>
      <c r="I71" s="12">
        <v>109912.5</v>
      </c>
      <c r="J71" s="10"/>
      <c r="K71" s="174"/>
      <c r="L71" s="41"/>
      <c r="M71" s="32" t="str">
        <f aca="true" t="shared" si="21" ref="M71:M78">IF(D71="Personnel",G71,0)</f>
        <v>36, 048 </v>
      </c>
      <c r="N71" s="38">
        <f aca="true" t="shared" si="22" ref="N71:N78">IF(D71="Hardware",G71,0)</f>
        <v>0</v>
      </c>
      <c r="O71" s="32">
        <f aca="true" t="shared" si="23" ref="O71:O78">IF(D71="software",G71,0)</f>
        <v>0</v>
      </c>
      <c r="P71" s="38">
        <f aca="true" t="shared" si="24" ref="P71:P78">IF(D71="contractual services",G71,0)</f>
        <v>0</v>
      </c>
      <c r="Q71" s="32">
        <f aca="true" t="shared" si="25" ref="Q71:Q78">IF(D71="Other NPS",G71,0)</f>
        <v>0</v>
      </c>
      <c r="R71" s="71"/>
      <c r="S71" s="8" t="str">
        <f aca="true" t="shared" si="26" ref="S71:S78">IF(E71="yes",G71,0)</f>
        <v>36, 048 </v>
      </c>
      <c r="T71" s="8">
        <f aca="true" t="shared" si="27" ref="T71:T78">IF(E71="no",G71,0)</f>
        <v>0</v>
      </c>
    </row>
    <row r="72" spans="3:20" ht="25.5">
      <c r="C72" t="s">
        <v>63</v>
      </c>
      <c r="D72" s="157" t="s">
        <v>25</v>
      </c>
      <c r="E72" s="44" t="s">
        <v>53</v>
      </c>
      <c r="F72" s="145" t="s">
        <v>172</v>
      </c>
      <c r="G72" s="12"/>
      <c r="H72" s="19">
        <v>8302.5</v>
      </c>
      <c r="I72" s="12"/>
      <c r="J72" s="10"/>
      <c r="K72" s="193" t="s">
        <v>365</v>
      </c>
      <c r="L72" s="41"/>
      <c r="M72" s="32">
        <f t="shared" si="21"/>
        <v>0</v>
      </c>
      <c r="N72" s="38">
        <f t="shared" si="22"/>
        <v>0</v>
      </c>
      <c r="O72" s="32">
        <f t="shared" si="23"/>
        <v>0</v>
      </c>
      <c r="P72" s="38">
        <f t="shared" si="24"/>
        <v>0</v>
      </c>
      <c r="Q72" s="32">
        <f t="shared" si="25"/>
        <v>0</v>
      </c>
      <c r="R72" s="71"/>
      <c r="S72" s="8">
        <f t="shared" si="26"/>
        <v>0</v>
      </c>
      <c r="T72" s="8">
        <f t="shared" si="27"/>
        <v>0</v>
      </c>
    </row>
    <row r="73" spans="3:20" ht="12.75">
      <c r="C73" t="s">
        <v>63</v>
      </c>
      <c r="D73" s="157" t="s">
        <v>26</v>
      </c>
      <c r="E73" s="44" t="s">
        <v>53</v>
      </c>
      <c r="F73" s="145" t="s">
        <v>170</v>
      </c>
      <c r="G73" s="12">
        <v>1620000</v>
      </c>
      <c r="H73" s="19"/>
      <c r="I73" s="12"/>
      <c r="J73" s="10"/>
      <c r="K73" s="174"/>
      <c r="L73" s="41"/>
      <c r="M73" s="32">
        <f t="shared" si="21"/>
        <v>0</v>
      </c>
      <c r="N73" s="38">
        <f t="shared" si="22"/>
        <v>1620000</v>
      </c>
      <c r="O73" s="32">
        <f t="shared" si="23"/>
        <v>0</v>
      </c>
      <c r="P73" s="38">
        <f t="shared" si="24"/>
        <v>0</v>
      </c>
      <c r="Q73" s="32">
        <f t="shared" si="25"/>
        <v>0</v>
      </c>
      <c r="R73" s="71"/>
      <c r="S73" s="8">
        <f t="shared" si="26"/>
        <v>1620000</v>
      </c>
      <c r="T73" s="8">
        <f t="shared" si="27"/>
        <v>0</v>
      </c>
    </row>
    <row r="74" spans="3:20" ht="12.75">
      <c r="C74" t="s">
        <v>63</v>
      </c>
      <c r="D74" s="157" t="s">
        <v>28</v>
      </c>
      <c r="E74" s="44" t="s">
        <v>53</v>
      </c>
      <c r="F74" s="145" t="s">
        <v>171</v>
      </c>
      <c r="G74" s="12">
        <v>91921.02975</v>
      </c>
      <c r="H74" s="19"/>
      <c r="I74" s="12"/>
      <c r="J74" s="10"/>
      <c r="K74" s="174"/>
      <c r="L74" s="41"/>
      <c r="M74" s="32">
        <f t="shared" si="21"/>
        <v>0</v>
      </c>
      <c r="N74" s="38">
        <f t="shared" si="22"/>
        <v>0</v>
      </c>
      <c r="O74" s="32">
        <f t="shared" si="23"/>
        <v>0</v>
      </c>
      <c r="P74" s="38">
        <f t="shared" si="24"/>
        <v>91921.02975</v>
      </c>
      <c r="Q74" s="32">
        <f t="shared" si="25"/>
        <v>0</v>
      </c>
      <c r="R74" s="71"/>
      <c r="S74" s="8">
        <f t="shared" si="26"/>
        <v>91921.02975</v>
      </c>
      <c r="T74" s="8">
        <f t="shared" si="27"/>
        <v>0</v>
      </c>
    </row>
    <row r="75" spans="3:20" ht="25.5">
      <c r="C75" t="s">
        <v>63</v>
      </c>
      <c r="D75" s="157" t="s">
        <v>25</v>
      </c>
      <c r="E75" s="44" t="s">
        <v>54</v>
      </c>
      <c r="F75" s="145" t="s">
        <v>366</v>
      </c>
      <c r="G75" s="12"/>
      <c r="H75" s="19">
        <v>23763.6</v>
      </c>
      <c r="I75" s="12"/>
      <c r="J75" s="10"/>
      <c r="K75" s="174"/>
      <c r="L75" s="41"/>
      <c r="M75" s="32">
        <f t="shared" si="21"/>
        <v>0</v>
      </c>
      <c r="N75" s="38">
        <f t="shared" si="22"/>
        <v>0</v>
      </c>
      <c r="O75" s="32">
        <f t="shared" si="23"/>
        <v>0</v>
      </c>
      <c r="P75" s="38">
        <f t="shared" si="24"/>
        <v>0</v>
      </c>
      <c r="Q75" s="32">
        <f t="shared" si="25"/>
        <v>0</v>
      </c>
      <c r="R75" s="71"/>
      <c r="S75" s="8">
        <f t="shared" si="26"/>
        <v>0</v>
      </c>
      <c r="T75" s="8">
        <f t="shared" si="27"/>
        <v>0</v>
      </c>
    </row>
    <row r="76" spans="3:20" ht="12.75">
      <c r="C76" t="s">
        <v>63</v>
      </c>
      <c r="D76" s="157" t="s">
        <v>25</v>
      </c>
      <c r="E76" s="44" t="s">
        <v>54</v>
      </c>
      <c r="F76" s="145" t="s">
        <v>367</v>
      </c>
      <c r="G76" s="12"/>
      <c r="H76" s="19"/>
      <c r="I76" s="12">
        <v>275763.08925</v>
      </c>
      <c r="J76" s="10"/>
      <c r="K76" s="174"/>
      <c r="L76" s="41"/>
      <c r="M76" s="32">
        <f t="shared" si="21"/>
        <v>0</v>
      </c>
      <c r="N76" s="38">
        <f t="shared" si="22"/>
        <v>0</v>
      </c>
      <c r="O76" s="32">
        <f t="shared" si="23"/>
        <v>0</v>
      </c>
      <c r="P76" s="38">
        <f t="shared" si="24"/>
        <v>0</v>
      </c>
      <c r="Q76" s="32">
        <f t="shared" si="25"/>
        <v>0</v>
      </c>
      <c r="R76" s="71"/>
      <c r="S76" s="8">
        <f t="shared" si="26"/>
        <v>0</v>
      </c>
      <c r="T76" s="8">
        <f t="shared" si="27"/>
        <v>0</v>
      </c>
    </row>
    <row r="77" spans="3:20" ht="25.5">
      <c r="C77" t="s">
        <v>63</v>
      </c>
      <c r="D77" s="157" t="s">
        <v>25</v>
      </c>
      <c r="E77" s="44" t="s">
        <v>54</v>
      </c>
      <c r="F77" s="145" t="s">
        <v>368</v>
      </c>
      <c r="G77" s="12"/>
      <c r="H77" s="19">
        <v>59151.50694444444</v>
      </c>
      <c r="I77" s="12"/>
      <c r="J77" s="10"/>
      <c r="K77" s="174"/>
      <c r="L77" s="41"/>
      <c r="M77" s="32">
        <f t="shared" si="21"/>
        <v>0</v>
      </c>
      <c r="N77" s="38">
        <f t="shared" si="22"/>
        <v>0</v>
      </c>
      <c r="O77" s="32">
        <f t="shared" si="23"/>
        <v>0</v>
      </c>
      <c r="P77" s="38">
        <f t="shared" si="24"/>
        <v>0</v>
      </c>
      <c r="Q77" s="32">
        <f t="shared" si="25"/>
        <v>0</v>
      </c>
      <c r="R77" s="71"/>
      <c r="S77" s="8">
        <f t="shared" si="26"/>
        <v>0</v>
      </c>
      <c r="T77" s="8">
        <f t="shared" si="27"/>
        <v>0</v>
      </c>
    </row>
    <row r="78" spans="7:20" ht="12.75">
      <c r="G78" s="12"/>
      <c r="H78" s="19"/>
      <c r="I78" s="12"/>
      <c r="J78" s="10"/>
      <c r="K78" s="174"/>
      <c r="L78" s="41"/>
      <c r="M78" s="32">
        <f t="shared" si="21"/>
        <v>0</v>
      </c>
      <c r="N78" s="38">
        <f t="shared" si="22"/>
        <v>0</v>
      </c>
      <c r="O78" s="32">
        <f t="shared" si="23"/>
        <v>0</v>
      </c>
      <c r="P78" s="38">
        <f t="shared" si="24"/>
        <v>0</v>
      </c>
      <c r="Q78" s="32">
        <f t="shared" si="25"/>
        <v>0</v>
      </c>
      <c r="R78" s="71"/>
      <c r="S78" s="8">
        <f t="shared" si="26"/>
        <v>0</v>
      </c>
      <c r="T78" s="8">
        <f t="shared" si="27"/>
        <v>0</v>
      </c>
    </row>
    <row r="79" spans="7:20" ht="12.75">
      <c r="G79" s="12"/>
      <c r="H79" s="19"/>
      <c r="I79" s="12"/>
      <c r="J79" s="10"/>
      <c r="K79" s="174"/>
      <c r="L79" s="41"/>
      <c r="M79" s="32">
        <f t="shared" si="14"/>
        <v>0</v>
      </c>
      <c r="N79" s="38">
        <f t="shared" si="15"/>
        <v>0</v>
      </c>
      <c r="O79" s="32">
        <f t="shared" si="16"/>
        <v>0</v>
      </c>
      <c r="P79" s="38">
        <f t="shared" si="17"/>
        <v>0</v>
      </c>
      <c r="Q79" s="32">
        <f t="shared" si="18"/>
        <v>0</v>
      </c>
      <c r="R79" s="71"/>
      <c r="S79" s="8">
        <f t="shared" si="19"/>
        <v>0</v>
      </c>
      <c r="T79" s="8">
        <f t="shared" si="20"/>
        <v>0</v>
      </c>
    </row>
    <row r="80" spans="7:20" ht="12.75">
      <c r="G80" s="12"/>
      <c r="H80" s="19"/>
      <c r="I80" s="12"/>
      <c r="J80" s="10"/>
      <c r="K80" s="174"/>
      <c r="L80" s="41"/>
      <c r="M80" s="32">
        <f t="shared" si="14"/>
        <v>0</v>
      </c>
      <c r="N80" s="38">
        <f t="shared" si="15"/>
        <v>0</v>
      </c>
      <c r="O80" s="32">
        <f t="shared" si="16"/>
        <v>0</v>
      </c>
      <c r="P80" s="38">
        <f t="shared" si="17"/>
        <v>0</v>
      </c>
      <c r="Q80" s="32">
        <f t="shared" si="18"/>
        <v>0</v>
      </c>
      <c r="R80" s="71"/>
      <c r="S80" s="8">
        <f t="shared" si="19"/>
        <v>0</v>
      </c>
      <c r="T80" s="8">
        <f t="shared" si="20"/>
        <v>0</v>
      </c>
    </row>
    <row r="81" spans="7:20" ht="12.75">
      <c r="G81" s="12"/>
      <c r="H81" s="19"/>
      <c r="I81" s="12"/>
      <c r="J81" s="10"/>
      <c r="K81" s="174"/>
      <c r="L81" s="41"/>
      <c r="M81" s="32">
        <f t="shared" si="14"/>
        <v>0</v>
      </c>
      <c r="N81" s="38">
        <f t="shared" si="15"/>
        <v>0</v>
      </c>
      <c r="O81" s="32">
        <f t="shared" si="16"/>
        <v>0</v>
      </c>
      <c r="P81" s="38">
        <f t="shared" si="17"/>
        <v>0</v>
      </c>
      <c r="Q81" s="32">
        <f t="shared" si="18"/>
        <v>0</v>
      </c>
      <c r="R81" s="71"/>
      <c r="S81" s="8">
        <f t="shared" si="19"/>
        <v>0</v>
      </c>
      <c r="T81" s="8">
        <f t="shared" si="20"/>
        <v>0</v>
      </c>
    </row>
    <row r="82" spans="3:20" ht="13.5" thickBot="1">
      <c r="C82" s="14" t="s">
        <v>66</v>
      </c>
      <c r="G82" s="24"/>
      <c r="H82" s="25"/>
      <c r="I82" s="24"/>
      <c r="J82" s="26"/>
      <c r="K82" s="174"/>
      <c r="L82" s="41"/>
      <c r="M82" s="32">
        <f t="shared" si="14"/>
        <v>0</v>
      </c>
      <c r="N82" s="38">
        <f t="shared" si="15"/>
        <v>0</v>
      </c>
      <c r="O82" s="32">
        <f t="shared" si="16"/>
        <v>0</v>
      </c>
      <c r="P82" s="38">
        <f t="shared" si="17"/>
        <v>0</v>
      </c>
      <c r="Q82" s="32">
        <f t="shared" si="18"/>
        <v>0</v>
      </c>
      <c r="R82" s="71"/>
      <c r="S82" s="8">
        <f t="shared" si="19"/>
        <v>0</v>
      </c>
      <c r="T82" s="8">
        <f t="shared" si="20"/>
        <v>0</v>
      </c>
    </row>
    <row r="83" spans="5:20" ht="13.5" thickTop="1">
      <c r="E83" s="133" t="s">
        <v>15</v>
      </c>
      <c r="F83" s="18" t="str">
        <f>A69</f>
        <v>Milestone # 3 Electronic Medical Records</v>
      </c>
      <c r="G83" s="12">
        <f>SUM(G70:G82)</f>
        <v>1711921.02975</v>
      </c>
      <c r="H83" s="19">
        <f>SUM(H70:H82)</f>
        <v>91217.60694444444</v>
      </c>
      <c r="I83" s="12">
        <f>SUM(I70:I82)</f>
        <v>385675.58925</v>
      </c>
      <c r="J83" s="10">
        <f>SUM(J70:J82)</f>
        <v>0</v>
      </c>
      <c r="K83" s="174"/>
      <c r="L83" s="41"/>
      <c r="M83" s="32">
        <f t="shared" si="14"/>
        <v>0</v>
      </c>
      <c r="N83" s="38">
        <f t="shared" si="15"/>
        <v>0</v>
      </c>
      <c r="O83" s="32">
        <f t="shared" si="16"/>
        <v>0</v>
      </c>
      <c r="P83" s="38">
        <f t="shared" si="17"/>
        <v>0</v>
      </c>
      <c r="Q83" s="32">
        <f t="shared" si="18"/>
        <v>0</v>
      </c>
      <c r="R83" s="71"/>
      <c r="S83" s="8">
        <f t="shared" si="19"/>
        <v>0</v>
      </c>
      <c r="T83" s="8">
        <f t="shared" si="20"/>
        <v>0</v>
      </c>
    </row>
    <row r="84" spans="7:20" ht="12.75">
      <c r="G84" s="12"/>
      <c r="H84" s="19"/>
      <c r="I84" s="12"/>
      <c r="J84" s="10"/>
      <c r="K84" s="174"/>
      <c r="L84" s="41"/>
      <c r="M84" s="32">
        <f t="shared" si="14"/>
        <v>0</v>
      </c>
      <c r="N84" s="38">
        <f t="shared" si="15"/>
        <v>0</v>
      </c>
      <c r="O84" s="32">
        <f t="shared" si="16"/>
        <v>0</v>
      </c>
      <c r="P84" s="38">
        <f t="shared" si="17"/>
        <v>0</v>
      </c>
      <c r="Q84" s="32">
        <f t="shared" si="18"/>
        <v>0</v>
      </c>
      <c r="R84" s="71"/>
      <c r="S84" s="8">
        <f t="shared" si="19"/>
        <v>0</v>
      </c>
      <c r="T84" s="8">
        <f t="shared" si="20"/>
        <v>0</v>
      </c>
    </row>
    <row r="85" spans="7:20" ht="12.75">
      <c r="G85" s="12"/>
      <c r="H85" s="19"/>
      <c r="I85" s="12"/>
      <c r="J85" s="10"/>
      <c r="K85" s="174"/>
      <c r="L85" s="41"/>
      <c r="M85" s="32">
        <f t="shared" si="14"/>
        <v>0</v>
      </c>
      <c r="N85" s="38">
        <f t="shared" si="15"/>
        <v>0</v>
      </c>
      <c r="O85" s="32">
        <f t="shared" si="16"/>
        <v>0</v>
      </c>
      <c r="P85" s="38">
        <f t="shared" si="17"/>
        <v>0</v>
      </c>
      <c r="Q85" s="32">
        <f t="shared" si="18"/>
        <v>0</v>
      </c>
      <c r="R85" s="71"/>
      <c r="S85" s="8">
        <f t="shared" si="19"/>
        <v>0</v>
      </c>
      <c r="T85" s="8">
        <f t="shared" si="20"/>
        <v>0</v>
      </c>
    </row>
    <row r="86" spans="7:20" ht="12.75">
      <c r="G86" s="12"/>
      <c r="H86" s="19"/>
      <c r="I86" s="12"/>
      <c r="J86" s="10"/>
      <c r="K86" s="174"/>
      <c r="L86" s="41"/>
      <c r="M86" s="32">
        <f t="shared" si="14"/>
        <v>0</v>
      </c>
      <c r="N86" s="38">
        <f t="shared" si="15"/>
        <v>0</v>
      </c>
      <c r="O86" s="32">
        <f t="shared" si="16"/>
        <v>0</v>
      </c>
      <c r="P86" s="38">
        <f t="shared" si="17"/>
        <v>0</v>
      </c>
      <c r="Q86" s="32">
        <f t="shared" si="18"/>
        <v>0</v>
      </c>
      <c r="R86" s="71"/>
      <c r="S86" s="8">
        <f t="shared" si="19"/>
        <v>0</v>
      </c>
      <c r="T86" s="8">
        <f t="shared" si="20"/>
        <v>0</v>
      </c>
    </row>
    <row r="87" spans="1:20" ht="12.75">
      <c r="A87" s="7" t="s">
        <v>232</v>
      </c>
      <c r="D87" s="157"/>
      <c r="F87" s="145"/>
      <c r="G87" s="12"/>
      <c r="H87" s="19"/>
      <c r="I87" s="12"/>
      <c r="J87" s="10"/>
      <c r="K87" s="19"/>
      <c r="L87" s="41"/>
      <c r="M87" s="32">
        <f t="shared" si="14"/>
        <v>0</v>
      </c>
      <c r="N87" s="38">
        <f t="shared" si="15"/>
        <v>0</v>
      </c>
      <c r="O87" s="32">
        <f t="shared" si="16"/>
        <v>0</v>
      </c>
      <c r="P87" s="38">
        <f t="shared" si="17"/>
        <v>0</v>
      </c>
      <c r="Q87" s="32">
        <f t="shared" si="18"/>
        <v>0</v>
      </c>
      <c r="R87" s="71"/>
      <c r="S87" s="8">
        <f t="shared" si="19"/>
        <v>0</v>
      </c>
      <c r="T87" s="8">
        <f t="shared" si="20"/>
        <v>0</v>
      </c>
    </row>
    <row r="88" spans="1:20" ht="12.75">
      <c r="A88" s="7"/>
      <c r="D88" s="157"/>
      <c r="F88" s="145"/>
      <c r="G88" s="12"/>
      <c r="H88" s="19"/>
      <c r="I88" s="12"/>
      <c r="J88" s="10"/>
      <c r="K88" s="19"/>
      <c r="L88" s="41"/>
      <c r="M88" s="32">
        <f t="shared" si="14"/>
        <v>0</v>
      </c>
      <c r="N88" s="38">
        <f t="shared" si="15"/>
        <v>0</v>
      </c>
      <c r="O88" s="32">
        <f t="shared" si="16"/>
        <v>0</v>
      </c>
      <c r="P88" s="38">
        <f t="shared" si="17"/>
        <v>0</v>
      </c>
      <c r="Q88" s="32">
        <f t="shared" si="18"/>
        <v>0</v>
      </c>
      <c r="R88" s="71"/>
      <c r="S88" s="8">
        <f t="shared" si="19"/>
        <v>0</v>
      </c>
      <c r="T88" s="8">
        <f t="shared" si="20"/>
        <v>0</v>
      </c>
    </row>
    <row r="89" spans="2:20" ht="12.75">
      <c r="B89" t="s">
        <v>204</v>
      </c>
      <c r="D89" s="157"/>
      <c r="F89" s="153" t="s">
        <v>154</v>
      </c>
      <c r="G89" s="12"/>
      <c r="H89" s="19"/>
      <c r="I89" s="12"/>
      <c r="J89" s="10"/>
      <c r="K89" s="19"/>
      <c r="L89" s="41"/>
      <c r="M89" s="32">
        <f t="shared" si="14"/>
        <v>0</v>
      </c>
      <c r="N89" s="38">
        <f t="shared" si="15"/>
        <v>0</v>
      </c>
      <c r="O89" s="32">
        <f t="shared" si="16"/>
        <v>0</v>
      </c>
      <c r="P89" s="38">
        <f t="shared" si="17"/>
        <v>0</v>
      </c>
      <c r="Q89" s="32">
        <f t="shared" si="18"/>
        <v>0</v>
      </c>
      <c r="R89" s="71"/>
      <c r="S89" s="8">
        <f t="shared" si="19"/>
        <v>0</v>
      </c>
      <c r="T89" s="8">
        <f t="shared" si="20"/>
        <v>0</v>
      </c>
    </row>
    <row r="90" spans="3:20" ht="25.5">
      <c r="C90" t="s">
        <v>63</v>
      </c>
      <c r="D90" s="157" t="s">
        <v>25</v>
      </c>
      <c r="E90" s="44" t="s">
        <v>54</v>
      </c>
      <c r="F90" s="145" t="s">
        <v>272</v>
      </c>
      <c r="G90" s="143">
        <v>2500</v>
      </c>
      <c r="H90" s="19">
        <v>21509.638888888887</v>
      </c>
      <c r="I90" s="12"/>
      <c r="J90" s="10"/>
      <c r="K90" s="19"/>
      <c r="L90" s="41"/>
      <c r="M90" s="32">
        <f t="shared" si="14"/>
        <v>2500</v>
      </c>
      <c r="N90" s="38">
        <f t="shared" si="15"/>
        <v>0</v>
      </c>
      <c r="O90" s="32">
        <f t="shared" si="16"/>
        <v>0</v>
      </c>
      <c r="P90" s="38">
        <f t="shared" si="17"/>
        <v>0</v>
      </c>
      <c r="Q90" s="32">
        <f t="shared" si="18"/>
        <v>0</v>
      </c>
      <c r="R90" s="71"/>
      <c r="S90" s="8">
        <f t="shared" si="19"/>
        <v>0</v>
      </c>
      <c r="T90" s="8">
        <f t="shared" si="20"/>
        <v>2500</v>
      </c>
    </row>
    <row r="91" spans="3:20" ht="12.75">
      <c r="C91" t="s">
        <v>63</v>
      </c>
      <c r="D91" s="157"/>
      <c r="F91" s="145" t="s">
        <v>369</v>
      </c>
      <c r="G91" s="227"/>
      <c r="H91" s="19"/>
      <c r="I91" s="12"/>
      <c r="J91" s="10"/>
      <c r="K91" s="19"/>
      <c r="L91" s="41"/>
      <c r="M91" s="32">
        <f t="shared" si="14"/>
        <v>0</v>
      </c>
      <c r="N91" s="38">
        <f t="shared" si="15"/>
        <v>0</v>
      </c>
      <c r="O91" s="32">
        <f t="shared" si="16"/>
        <v>0</v>
      </c>
      <c r="P91" s="38">
        <f t="shared" si="17"/>
        <v>0</v>
      </c>
      <c r="Q91" s="32">
        <f t="shared" si="18"/>
        <v>0</v>
      </c>
      <c r="R91" s="71"/>
      <c r="S91" s="8">
        <f t="shared" si="19"/>
        <v>0</v>
      </c>
      <c r="T91" s="8">
        <f t="shared" si="20"/>
        <v>0</v>
      </c>
    </row>
    <row r="92" spans="3:20" ht="12.75">
      <c r="C92" t="s">
        <v>63</v>
      </c>
      <c r="D92" s="157"/>
      <c r="F92" s="145" t="s">
        <v>370</v>
      </c>
      <c r="G92" s="227"/>
      <c r="H92" s="19"/>
      <c r="I92" s="12"/>
      <c r="J92" s="10"/>
      <c r="K92" s="19"/>
      <c r="L92" s="41"/>
      <c r="M92" s="32">
        <f t="shared" si="14"/>
        <v>0</v>
      </c>
      <c r="N92" s="38">
        <f t="shared" si="15"/>
        <v>0</v>
      </c>
      <c r="O92" s="32">
        <f t="shared" si="16"/>
        <v>0</v>
      </c>
      <c r="P92" s="38">
        <f t="shared" si="17"/>
        <v>0</v>
      </c>
      <c r="Q92" s="32">
        <f t="shared" si="18"/>
        <v>0</v>
      </c>
      <c r="R92" s="71"/>
      <c r="S92" s="8">
        <f t="shared" si="19"/>
        <v>0</v>
      </c>
      <c r="T92" s="8">
        <f t="shared" si="20"/>
        <v>0</v>
      </c>
    </row>
    <row r="93" spans="1:20" s="320" customFormat="1" ht="12.75">
      <c r="A93" s="257"/>
      <c r="B93" s="257"/>
      <c r="C93" s="257" t="s">
        <v>63</v>
      </c>
      <c r="D93" s="314" t="s">
        <v>27</v>
      </c>
      <c r="E93" s="315" t="s">
        <v>54</v>
      </c>
      <c r="F93" s="316" t="s">
        <v>371</v>
      </c>
      <c r="G93" s="317"/>
      <c r="H93" s="317"/>
      <c r="I93" s="402">
        <v>347334</v>
      </c>
      <c r="J93" s="403"/>
      <c r="K93" s="318" t="s">
        <v>372</v>
      </c>
      <c r="L93" s="41"/>
      <c r="M93" s="319">
        <f t="shared" si="14"/>
        <v>0</v>
      </c>
      <c r="N93" s="319">
        <f t="shared" si="15"/>
        <v>0</v>
      </c>
      <c r="O93" s="319">
        <f t="shared" si="16"/>
        <v>0</v>
      </c>
      <c r="P93" s="319">
        <f t="shared" si="17"/>
        <v>0</v>
      </c>
      <c r="Q93" s="319">
        <f t="shared" si="18"/>
        <v>0</v>
      </c>
      <c r="R93" s="71"/>
      <c r="S93" s="319">
        <f t="shared" si="19"/>
        <v>0</v>
      </c>
      <c r="T93" s="319">
        <f t="shared" si="20"/>
        <v>0</v>
      </c>
    </row>
    <row r="94" spans="4:20" ht="12.75">
      <c r="D94" s="245"/>
      <c r="E94"/>
      <c r="F94" s="2"/>
      <c r="G94" s="11"/>
      <c r="H94" s="11"/>
      <c r="I94" s="2"/>
      <c r="J94" s="11"/>
      <c r="K94"/>
      <c r="L94" s="41"/>
      <c r="M94" s="32">
        <f t="shared" si="14"/>
        <v>0</v>
      </c>
      <c r="N94" s="38">
        <f t="shared" si="15"/>
        <v>0</v>
      </c>
      <c r="O94" s="32">
        <f t="shared" si="16"/>
        <v>0</v>
      </c>
      <c r="P94" s="38">
        <f t="shared" si="17"/>
        <v>0</v>
      </c>
      <c r="Q94" s="32">
        <f t="shared" si="18"/>
        <v>0</v>
      </c>
      <c r="R94" s="71"/>
      <c r="S94" s="8">
        <f t="shared" si="19"/>
        <v>0</v>
      </c>
      <c r="T94" s="8">
        <f t="shared" si="20"/>
        <v>0</v>
      </c>
    </row>
    <row r="95" spans="2:20" ht="12.75">
      <c r="B95" t="s">
        <v>204</v>
      </c>
      <c r="D95" s="157"/>
      <c r="F95" s="153" t="s">
        <v>278</v>
      </c>
      <c r="G95" s="12"/>
      <c r="H95" s="19"/>
      <c r="I95" s="12"/>
      <c r="J95" s="12"/>
      <c r="K95" s="19"/>
      <c r="L95" s="41"/>
      <c r="M95" s="32">
        <f t="shared" si="14"/>
        <v>0</v>
      </c>
      <c r="N95" s="38">
        <f t="shared" si="15"/>
        <v>0</v>
      </c>
      <c r="O95" s="32">
        <f t="shared" si="16"/>
        <v>0</v>
      </c>
      <c r="P95" s="38">
        <f t="shared" si="17"/>
        <v>0</v>
      </c>
      <c r="Q95" s="32">
        <f t="shared" si="18"/>
        <v>0</v>
      </c>
      <c r="R95" s="71"/>
      <c r="S95" s="8">
        <f t="shared" si="19"/>
        <v>0</v>
      </c>
      <c r="T95" s="8">
        <f t="shared" si="20"/>
        <v>0</v>
      </c>
    </row>
    <row r="96" spans="3:20" ht="25.5">
      <c r="C96" t="s">
        <v>63</v>
      </c>
      <c r="D96" s="157" t="s">
        <v>25</v>
      </c>
      <c r="E96" s="44" t="s">
        <v>54</v>
      </c>
      <c r="F96" s="145" t="s">
        <v>373</v>
      </c>
      <c r="G96" s="12"/>
      <c r="H96" s="19">
        <v>2952</v>
      </c>
      <c r="I96" s="12"/>
      <c r="J96" s="10"/>
      <c r="K96" s="231" t="s">
        <v>374</v>
      </c>
      <c r="L96" s="41"/>
      <c r="M96" s="32">
        <f t="shared" si="14"/>
        <v>0</v>
      </c>
      <c r="N96" s="38">
        <f t="shared" si="15"/>
        <v>0</v>
      </c>
      <c r="O96" s="32">
        <f t="shared" si="16"/>
        <v>0</v>
      </c>
      <c r="P96" s="38">
        <f t="shared" si="17"/>
        <v>0</v>
      </c>
      <c r="Q96" s="32">
        <f t="shared" si="18"/>
        <v>0</v>
      </c>
      <c r="R96" s="71"/>
      <c r="S96" s="8">
        <f t="shared" si="19"/>
        <v>0</v>
      </c>
      <c r="T96" s="8">
        <f t="shared" si="20"/>
        <v>0</v>
      </c>
    </row>
    <row r="97" spans="3:20" ht="25.5">
      <c r="C97" t="s">
        <v>63</v>
      </c>
      <c r="D97" s="157" t="s">
        <v>25</v>
      </c>
      <c r="E97" s="44" t="s">
        <v>54</v>
      </c>
      <c r="F97" s="145" t="s">
        <v>375</v>
      </c>
      <c r="G97" s="12"/>
      <c r="H97" s="19"/>
      <c r="I97" s="12">
        <v>72905.013375</v>
      </c>
      <c r="J97" s="10"/>
      <c r="K97" s="231" t="s">
        <v>376</v>
      </c>
      <c r="L97" s="41"/>
      <c r="M97" s="32">
        <f t="shared" si="14"/>
        <v>0</v>
      </c>
      <c r="N97" s="38">
        <f t="shared" si="15"/>
        <v>0</v>
      </c>
      <c r="O97" s="32">
        <f t="shared" si="16"/>
        <v>0</v>
      </c>
      <c r="P97" s="38">
        <f t="shared" si="17"/>
        <v>0</v>
      </c>
      <c r="Q97" s="32">
        <f t="shared" si="18"/>
        <v>0</v>
      </c>
      <c r="R97" s="71"/>
      <c r="S97" s="8">
        <f t="shared" si="19"/>
        <v>0</v>
      </c>
      <c r="T97" s="8">
        <f t="shared" si="20"/>
        <v>0</v>
      </c>
    </row>
    <row r="98" spans="4:20" ht="25.5">
      <c r="D98" s="157" t="s">
        <v>25</v>
      </c>
      <c r="E98" s="44" t="s">
        <v>54</v>
      </c>
      <c r="F98" s="145" t="s">
        <v>377</v>
      </c>
      <c r="G98" s="12"/>
      <c r="H98" s="140">
        <v>9800</v>
      </c>
      <c r="I98" s="12"/>
      <c r="J98" s="10"/>
      <c r="K98" s="231"/>
      <c r="L98" s="41"/>
      <c r="M98" s="32">
        <f t="shared" si="14"/>
        <v>0</v>
      </c>
      <c r="N98" s="38">
        <f t="shared" si="15"/>
        <v>0</v>
      </c>
      <c r="O98" s="32">
        <f t="shared" si="16"/>
        <v>0</v>
      </c>
      <c r="P98" s="38">
        <f t="shared" si="17"/>
        <v>0</v>
      </c>
      <c r="Q98" s="32">
        <f t="shared" si="18"/>
        <v>0</v>
      </c>
      <c r="R98" s="71"/>
      <c r="S98" s="8">
        <f t="shared" si="19"/>
        <v>0</v>
      </c>
      <c r="T98" s="8">
        <f t="shared" si="20"/>
        <v>0</v>
      </c>
    </row>
    <row r="99" spans="3:20" s="312" customFormat="1" ht="12.75">
      <c r="C99" s="179" t="s">
        <v>63</v>
      </c>
      <c r="D99" s="300" t="s">
        <v>28</v>
      </c>
      <c r="E99" s="301" t="s">
        <v>54</v>
      </c>
      <c r="F99" s="302" t="s">
        <v>378</v>
      </c>
      <c r="G99" s="303">
        <v>24301.671125</v>
      </c>
      <c r="H99" s="304"/>
      <c r="I99" s="303"/>
      <c r="J99" s="305"/>
      <c r="K99" s="304" t="s">
        <v>379</v>
      </c>
      <c r="L99" s="307"/>
      <c r="M99" s="308">
        <f t="shared" si="14"/>
        <v>0</v>
      </c>
      <c r="N99" s="309">
        <f t="shared" si="15"/>
        <v>0</v>
      </c>
      <c r="O99" s="308">
        <f t="shared" si="16"/>
        <v>0</v>
      </c>
      <c r="P99" s="309">
        <f t="shared" si="17"/>
        <v>24301.671125</v>
      </c>
      <c r="Q99" s="308">
        <f t="shared" si="18"/>
        <v>0</v>
      </c>
      <c r="R99" s="310"/>
      <c r="S99" s="311">
        <f t="shared" si="19"/>
        <v>0</v>
      </c>
      <c r="T99" s="311">
        <f t="shared" si="20"/>
        <v>24301.671125</v>
      </c>
    </row>
    <row r="100" spans="3:20" ht="25.5">
      <c r="C100" t="s">
        <v>63</v>
      </c>
      <c r="D100" s="157" t="s">
        <v>25</v>
      </c>
      <c r="E100" s="44" t="s">
        <v>54</v>
      </c>
      <c r="F100" s="145" t="s">
        <v>380</v>
      </c>
      <c r="G100" s="12"/>
      <c r="H100" s="19">
        <v>2952</v>
      </c>
      <c r="I100" s="12"/>
      <c r="J100" s="10"/>
      <c r="K100" s="231"/>
      <c r="L100" s="41"/>
      <c r="M100" s="32">
        <f t="shared" si="14"/>
        <v>0</v>
      </c>
      <c r="N100" s="38">
        <f t="shared" si="15"/>
        <v>0</v>
      </c>
      <c r="O100" s="32">
        <f t="shared" si="16"/>
        <v>0</v>
      </c>
      <c r="P100" s="38">
        <f t="shared" si="17"/>
        <v>0</v>
      </c>
      <c r="Q100" s="32">
        <f t="shared" si="18"/>
        <v>0</v>
      </c>
      <c r="R100" s="71"/>
      <c r="S100" s="8">
        <f t="shared" si="19"/>
        <v>0</v>
      </c>
      <c r="T100" s="8">
        <f t="shared" si="20"/>
        <v>0</v>
      </c>
    </row>
    <row r="101" spans="3:20" ht="25.5">
      <c r="C101" t="s">
        <v>63</v>
      </c>
      <c r="D101" s="157" t="s">
        <v>25</v>
      </c>
      <c r="E101" s="44" t="s">
        <v>54</v>
      </c>
      <c r="F101" s="145" t="s">
        <v>381</v>
      </c>
      <c r="G101" s="12"/>
      <c r="H101" s="19"/>
      <c r="I101" s="12">
        <v>72905.013375</v>
      </c>
      <c r="J101" s="10"/>
      <c r="K101" s="231" t="s">
        <v>376</v>
      </c>
      <c r="L101" s="41"/>
      <c r="M101" s="32">
        <f t="shared" si="14"/>
        <v>0</v>
      </c>
      <c r="N101" s="38">
        <f t="shared" si="15"/>
        <v>0</v>
      </c>
      <c r="O101" s="32">
        <f t="shared" si="16"/>
        <v>0</v>
      </c>
      <c r="P101" s="38">
        <f t="shared" si="17"/>
        <v>0</v>
      </c>
      <c r="Q101" s="32">
        <f t="shared" si="18"/>
        <v>0</v>
      </c>
      <c r="R101" s="71"/>
      <c r="S101" s="8">
        <f t="shared" si="19"/>
        <v>0</v>
      </c>
      <c r="T101" s="8">
        <f t="shared" si="20"/>
        <v>0</v>
      </c>
    </row>
    <row r="102" spans="3:20" ht="25.5">
      <c r="C102" t="s">
        <v>63</v>
      </c>
      <c r="D102" s="157" t="s">
        <v>28</v>
      </c>
      <c r="E102" s="44" t="s">
        <v>54</v>
      </c>
      <c r="F102" s="386" t="s">
        <v>382</v>
      </c>
      <c r="H102" s="140">
        <v>9800</v>
      </c>
      <c r="I102" s="12"/>
      <c r="J102" s="10"/>
      <c r="K102"/>
      <c r="L102" s="41"/>
      <c r="M102" s="32">
        <f aca="true" t="shared" si="28" ref="M102:M161">IF(D102="Personnel",G102,0)</f>
        <v>0</v>
      </c>
      <c r="N102" s="38">
        <f aca="true" t="shared" si="29" ref="N102:N161">IF(D102="Hardware",G102,0)</f>
        <v>0</v>
      </c>
      <c r="O102" s="32">
        <f aca="true" t="shared" si="30" ref="O102:O161">IF(D102="software",G102,0)</f>
        <v>0</v>
      </c>
      <c r="P102" s="38">
        <f aca="true" t="shared" si="31" ref="P102:P161">IF(D102="contractual services",G102,0)</f>
        <v>0</v>
      </c>
      <c r="Q102" s="32">
        <f aca="true" t="shared" si="32" ref="Q102:Q161">IF(D102="Other NPS",G102,0)</f>
        <v>0</v>
      </c>
      <c r="R102" s="71"/>
      <c r="S102" s="8">
        <f aca="true" t="shared" si="33" ref="S102:S161">IF(E102="yes",G102,0)</f>
        <v>0</v>
      </c>
      <c r="T102" s="8">
        <f aca="true" t="shared" si="34" ref="T102:T161">IF(E102="no",G102,0)</f>
        <v>0</v>
      </c>
    </row>
    <row r="103" spans="3:20" s="312" customFormat="1" ht="25.5">
      <c r="C103" s="179" t="s">
        <v>63</v>
      </c>
      <c r="D103" s="300" t="s">
        <v>28</v>
      </c>
      <c r="E103" s="301" t="s">
        <v>54</v>
      </c>
      <c r="F103" s="302" t="s">
        <v>383</v>
      </c>
      <c r="G103" s="303">
        <v>23972.5</v>
      </c>
      <c r="H103" s="304"/>
      <c r="I103" s="303"/>
      <c r="J103" s="305"/>
      <c r="K103" s="304" t="s">
        <v>379</v>
      </c>
      <c r="L103" s="307"/>
      <c r="M103" s="308">
        <f t="shared" si="28"/>
        <v>0</v>
      </c>
      <c r="N103" s="309">
        <f t="shared" si="29"/>
        <v>0</v>
      </c>
      <c r="O103" s="308">
        <f t="shared" si="30"/>
        <v>0</v>
      </c>
      <c r="P103" s="309">
        <f t="shared" si="31"/>
        <v>23972.5</v>
      </c>
      <c r="Q103" s="308">
        <f t="shared" si="32"/>
        <v>0</v>
      </c>
      <c r="R103" s="310"/>
      <c r="S103" s="311">
        <f t="shared" si="33"/>
        <v>0</v>
      </c>
      <c r="T103" s="311">
        <f t="shared" si="34"/>
        <v>23972.5</v>
      </c>
    </row>
    <row r="104" spans="4:18" ht="12.75">
      <c r="D104" s="157"/>
      <c r="F104" s="145"/>
      <c r="G104" s="12"/>
      <c r="H104" s="140"/>
      <c r="I104" s="12"/>
      <c r="J104" s="10"/>
      <c r="K104"/>
      <c r="L104" s="41"/>
      <c r="M104" s="32"/>
      <c r="N104" s="38"/>
      <c r="O104" s="32"/>
      <c r="P104" s="38"/>
      <c r="Q104" s="32"/>
      <c r="R104" s="71"/>
    </row>
    <row r="105" spans="4:18" ht="12.75">
      <c r="D105" s="157"/>
      <c r="F105" s="145"/>
      <c r="G105" s="12"/>
      <c r="H105" s="12"/>
      <c r="I105" s="12"/>
      <c r="J105" s="10"/>
      <c r="K105" s="19"/>
      <c r="L105" s="41"/>
      <c r="M105" s="32"/>
      <c r="N105" s="38"/>
      <c r="O105" s="32"/>
      <c r="P105" s="38"/>
      <c r="Q105" s="32"/>
      <c r="R105" s="71"/>
    </row>
    <row r="106" spans="7:20" ht="12.75">
      <c r="G106" s="12"/>
      <c r="H106" s="19"/>
      <c r="I106" s="12"/>
      <c r="J106" s="10"/>
      <c r="K106" s="174"/>
      <c r="L106" s="41"/>
      <c r="M106" s="32">
        <f t="shared" si="28"/>
        <v>0</v>
      </c>
      <c r="N106" s="38">
        <f t="shared" si="29"/>
        <v>0</v>
      </c>
      <c r="O106" s="32">
        <f t="shared" si="30"/>
        <v>0</v>
      </c>
      <c r="P106" s="38">
        <f t="shared" si="31"/>
        <v>0</v>
      </c>
      <c r="Q106" s="32">
        <f t="shared" si="32"/>
        <v>0</v>
      </c>
      <c r="R106" s="71"/>
      <c r="S106" s="8">
        <f t="shared" si="33"/>
        <v>0</v>
      </c>
      <c r="T106" s="8">
        <f t="shared" si="34"/>
        <v>0</v>
      </c>
    </row>
    <row r="107" spans="7:20" ht="12.75">
      <c r="G107" s="12"/>
      <c r="H107" s="19"/>
      <c r="I107" s="12"/>
      <c r="J107" s="10"/>
      <c r="K107" s="174"/>
      <c r="L107" s="41"/>
      <c r="M107" s="32">
        <f t="shared" si="28"/>
        <v>0</v>
      </c>
      <c r="N107" s="38">
        <f t="shared" si="29"/>
        <v>0</v>
      </c>
      <c r="O107" s="32">
        <f t="shared" si="30"/>
        <v>0</v>
      </c>
      <c r="P107" s="38">
        <f t="shared" si="31"/>
        <v>0</v>
      </c>
      <c r="Q107" s="32">
        <f t="shared" si="32"/>
        <v>0</v>
      </c>
      <c r="R107" s="71"/>
      <c r="S107" s="8">
        <f t="shared" si="33"/>
        <v>0</v>
      </c>
      <c r="T107" s="8">
        <f t="shared" si="34"/>
        <v>0</v>
      </c>
    </row>
    <row r="108" spans="7:20" ht="12.75">
      <c r="G108" s="12"/>
      <c r="H108" s="19"/>
      <c r="I108" s="12"/>
      <c r="J108" s="10"/>
      <c r="K108" s="174"/>
      <c r="L108" s="41"/>
      <c r="M108" s="32">
        <f t="shared" si="28"/>
        <v>0</v>
      </c>
      <c r="N108" s="38">
        <f t="shared" si="29"/>
        <v>0</v>
      </c>
      <c r="O108" s="32">
        <f t="shared" si="30"/>
        <v>0</v>
      </c>
      <c r="P108" s="38">
        <f t="shared" si="31"/>
        <v>0</v>
      </c>
      <c r="Q108" s="32">
        <f t="shared" si="32"/>
        <v>0</v>
      </c>
      <c r="R108" s="71"/>
      <c r="S108" s="8">
        <f t="shared" si="33"/>
        <v>0</v>
      </c>
      <c r="T108" s="8">
        <f t="shared" si="34"/>
        <v>0</v>
      </c>
    </row>
    <row r="109" spans="7:20" ht="12.75">
      <c r="G109" s="12"/>
      <c r="H109" s="19"/>
      <c r="I109" s="12"/>
      <c r="J109" s="10"/>
      <c r="K109" s="174"/>
      <c r="L109" s="41"/>
      <c r="M109" s="32">
        <f t="shared" si="28"/>
        <v>0</v>
      </c>
      <c r="N109" s="38">
        <f t="shared" si="29"/>
        <v>0</v>
      </c>
      <c r="O109" s="32">
        <f t="shared" si="30"/>
        <v>0</v>
      </c>
      <c r="P109" s="38">
        <f t="shared" si="31"/>
        <v>0</v>
      </c>
      <c r="Q109" s="32">
        <f t="shared" si="32"/>
        <v>0</v>
      </c>
      <c r="R109" s="71"/>
      <c r="S109" s="8">
        <f t="shared" si="33"/>
        <v>0</v>
      </c>
      <c r="T109" s="8">
        <f t="shared" si="34"/>
        <v>0</v>
      </c>
    </row>
    <row r="110" spans="7:20" ht="12.75">
      <c r="G110" s="12"/>
      <c r="H110" s="19"/>
      <c r="I110" s="12"/>
      <c r="J110" s="10"/>
      <c r="K110" s="174"/>
      <c r="L110" s="41"/>
      <c r="M110" s="32">
        <f t="shared" si="28"/>
        <v>0</v>
      </c>
      <c r="N110" s="38">
        <f t="shared" si="29"/>
        <v>0</v>
      </c>
      <c r="O110" s="32">
        <f t="shared" si="30"/>
        <v>0</v>
      </c>
      <c r="P110" s="38">
        <f t="shared" si="31"/>
        <v>0</v>
      </c>
      <c r="Q110" s="32">
        <f t="shared" si="32"/>
        <v>0</v>
      </c>
      <c r="R110" s="71"/>
      <c r="S110" s="8">
        <f t="shared" si="33"/>
        <v>0</v>
      </c>
      <c r="T110" s="8">
        <f t="shared" si="34"/>
        <v>0</v>
      </c>
    </row>
    <row r="111" spans="7:20" ht="12.75">
      <c r="G111" s="12"/>
      <c r="H111" s="19"/>
      <c r="I111" s="12"/>
      <c r="J111" s="10"/>
      <c r="K111" s="174"/>
      <c r="L111" s="41"/>
      <c r="M111" s="32">
        <f t="shared" si="28"/>
        <v>0</v>
      </c>
      <c r="N111" s="38">
        <f t="shared" si="29"/>
        <v>0</v>
      </c>
      <c r="O111" s="32">
        <f t="shared" si="30"/>
        <v>0</v>
      </c>
      <c r="P111" s="38">
        <f t="shared" si="31"/>
        <v>0</v>
      </c>
      <c r="Q111" s="32">
        <f t="shared" si="32"/>
        <v>0</v>
      </c>
      <c r="R111" s="71"/>
      <c r="S111" s="8">
        <f t="shared" si="33"/>
        <v>0</v>
      </c>
      <c r="T111" s="8">
        <f t="shared" si="34"/>
        <v>0</v>
      </c>
    </row>
    <row r="112" spans="7:20" ht="12.75">
      <c r="G112" s="12"/>
      <c r="H112" s="19"/>
      <c r="I112" s="12"/>
      <c r="J112" s="10"/>
      <c r="K112" s="174"/>
      <c r="L112" s="41"/>
      <c r="M112" s="32">
        <f t="shared" si="28"/>
        <v>0</v>
      </c>
      <c r="N112" s="38">
        <f t="shared" si="29"/>
        <v>0</v>
      </c>
      <c r="O112" s="32">
        <f t="shared" si="30"/>
        <v>0</v>
      </c>
      <c r="P112" s="38">
        <f t="shared" si="31"/>
        <v>0</v>
      </c>
      <c r="Q112" s="32">
        <f t="shared" si="32"/>
        <v>0</v>
      </c>
      <c r="R112" s="71"/>
      <c r="S112" s="8">
        <f t="shared" si="33"/>
        <v>0</v>
      </c>
      <c r="T112" s="8">
        <f t="shared" si="34"/>
        <v>0</v>
      </c>
    </row>
    <row r="113" spans="3:20" ht="13.5" thickBot="1">
      <c r="C113" s="14" t="s">
        <v>66</v>
      </c>
      <c r="G113" s="24"/>
      <c r="H113" s="25"/>
      <c r="I113" s="24"/>
      <c r="J113" s="26"/>
      <c r="K113" s="174"/>
      <c r="L113" s="41"/>
      <c r="M113" s="32">
        <f t="shared" si="28"/>
        <v>0</v>
      </c>
      <c r="N113" s="38">
        <f t="shared" si="29"/>
        <v>0</v>
      </c>
      <c r="O113" s="32">
        <f t="shared" si="30"/>
        <v>0</v>
      </c>
      <c r="P113" s="38">
        <f t="shared" si="31"/>
        <v>0</v>
      </c>
      <c r="Q113" s="32">
        <f t="shared" si="32"/>
        <v>0</v>
      </c>
      <c r="R113" s="71"/>
      <c r="S113" s="8">
        <f t="shared" si="33"/>
        <v>0</v>
      </c>
      <c r="T113" s="8">
        <f t="shared" si="34"/>
        <v>0</v>
      </c>
    </row>
    <row r="114" spans="5:20" ht="13.5" thickTop="1">
      <c r="E114" s="133" t="s">
        <v>15</v>
      </c>
      <c r="F114" s="18" t="s">
        <v>48</v>
      </c>
      <c r="G114" s="12">
        <f>SUM(G89:G113)</f>
        <v>50774.171125</v>
      </c>
      <c r="H114" s="12">
        <f>SUM(H89:H113)</f>
        <v>47013.63888888889</v>
      </c>
      <c r="I114" s="12">
        <f>SUM(I89:I113)</f>
        <v>493144.02674999996</v>
      </c>
      <c r="J114" s="12">
        <f>SUM(J89:J113)</f>
        <v>0</v>
      </c>
      <c r="K114" s="174"/>
      <c r="L114" s="41"/>
      <c r="M114" s="32">
        <f t="shared" si="28"/>
        <v>0</v>
      </c>
      <c r="N114" s="38">
        <f t="shared" si="29"/>
        <v>0</v>
      </c>
      <c r="O114" s="32">
        <f t="shared" si="30"/>
        <v>0</v>
      </c>
      <c r="P114" s="38">
        <f t="shared" si="31"/>
        <v>0</v>
      </c>
      <c r="Q114" s="32">
        <f t="shared" si="32"/>
        <v>0</v>
      </c>
      <c r="R114" s="71"/>
      <c r="S114" s="8">
        <f t="shared" si="33"/>
        <v>0</v>
      </c>
      <c r="T114" s="8">
        <f t="shared" si="34"/>
        <v>0</v>
      </c>
    </row>
    <row r="115" spans="7:20" ht="12.75">
      <c r="G115" s="12"/>
      <c r="H115" s="19"/>
      <c r="I115" s="12"/>
      <c r="J115" s="10"/>
      <c r="K115" s="174"/>
      <c r="L115" s="41"/>
      <c r="M115" s="32">
        <f t="shared" si="28"/>
        <v>0</v>
      </c>
      <c r="N115" s="38">
        <f t="shared" si="29"/>
        <v>0</v>
      </c>
      <c r="O115" s="32">
        <f t="shared" si="30"/>
        <v>0</v>
      </c>
      <c r="P115" s="38">
        <f t="shared" si="31"/>
        <v>0</v>
      </c>
      <c r="Q115" s="32">
        <f t="shared" si="32"/>
        <v>0</v>
      </c>
      <c r="R115" s="71"/>
      <c r="S115" s="8">
        <f t="shared" si="33"/>
        <v>0</v>
      </c>
      <c r="T115" s="8">
        <f t="shared" si="34"/>
        <v>0</v>
      </c>
    </row>
    <row r="116" spans="7:20" ht="12.75">
      <c r="G116" s="12"/>
      <c r="H116" s="19"/>
      <c r="I116" s="12"/>
      <c r="J116" s="10"/>
      <c r="K116" s="174"/>
      <c r="L116" s="41"/>
      <c r="M116" s="32">
        <f t="shared" si="28"/>
        <v>0</v>
      </c>
      <c r="N116" s="38">
        <f t="shared" si="29"/>
        <v>0</v>
      </c>
      <c r="O116" s="32">
        <f t="shared" si="30"/>
        <v>0</v>
      </c>
      <c r="P116" s="38">
        <f t="shared" si="31"/>
        <v>0</v>
      </c>
      <c r="Q116" s="32">
        <f t="shared" si="32"/>
        <v>0</v>
      </c>
      <c r="R116" s="71"/>
      <c r="S116" s="8">
        <f t="shared" si="33"/>
        <v>0</v>
      </c>
      <c r="T116" s="8">
        <f t="shared" si="34"/>
        <v>0</v>
      </c>
    </row>
    <row r="117" spans="1:20" ht="12.75">
      <c r="A117" s="7" t="s">
        <v>342</v>
      </c>
      <c r="D117" s="157"/>
      <c r="F117" s="145"/>
      <c r="G117" s="12"/>
      <c r="H117" s="19"/>
      <c r="I117" s="12"/>
      <c r="J117" s="10"/>
      <c r="K117" s="19"/>
      <c r="L117" s="41"/>
      <c r="M117" s="32">
        <f t="shared" si="28"/>
        <v>0</v>
      </c>
      <c r="N117" s="38">
        <f t="shared" si="29"/>
        <v>0</v>
      </c>
      <c r="O117" s="32">
        <f t="shared" si="30"/>
        <v>0</v>
      </c>
      <c r="P117" s="38">
        <f t="shared" si="31"/>
        <v>0</v>
      </c>
      <c r="Q117" s="32">
        <f t="shared" si="32"/>
        <v>0</v>
      </c>
      <c r="R117" s="71"/>
      <c r="S117" s="8">
        <f t="shared" si="33"/>
        <v>0</v>
      </c>
      <c r="T117" s="8">
        <f t="shared" si="34"/>
        <v>0</v>
      </c>
    </row>
    <row r="118" spans="1:20" ht="25.5">
      <c r="A118" s="7"/>
      <c r="B118" s="7" t="s">
        <v>311</v>
      </c>
      <c r="C118" s="7"/>
      <c r="D118" s="223"/>
      <c r="E118" s="133"/>
      <c r="F118" s="153" t="s">
        <v>345</v>
      </c>
      <c r="G118" s="170"/>
      <c r="H118" s="224"/>
      <c r="I118" s="170"/>
      <c r="J118" s="225"/>
      <c r="K118" s="174"/>
      <c r="L118" s="41"/>
      <c r="M118" s="32">
        <f t="shared" si="28"/>
        <v>0</v>
      </c>
      <c r="N118" s="38">
        <f t="shared" si="29"/>
        <v>0</v>
      </c>
      <c r="O118" s="32">
        <f t="shared" si="30"/>
        <v>0</v>
      </c>
      <c r="P118" s="38">
        <f t="shared" si="31"/>
        <v>0</v>
      </c>
      <c r="Q118" s="32">
        <f t="shared" si="32"/>
        <v>0</v>
      </c>
      <c r="R118" s="71"/>
      <c r="S118" s="8">
        <f t="shared" si="33"/>
        <v>0</v>
      </c>
      <c r="T118" s="8">
        <f t="shared" si="34"/>
        <v>0</v>
      </c>
    </row>
    <row r="119" spans="2:20" ht="25.5">
      <c r="B119">
        <v>1</v>
      </c>
      <c r="C119" t="s">
        <v>63</v>
      </c>
      <c r="D119" s="157" t="s">
        <v>28</v>
      </c>
      <c r="E119" s="44" t="s">
        <v>54</v>
      </c>
      <c r="F119" s="145" t="s">
        <v>2</v>
      </c>
      <c r="G119" s="183">
        <v>28285.7</v>
      </c>
      <c r="H119" s="141">
        <v>5000</v>
      </c>
      <c r="I119" s="12"/>
      <c r="J119" s="10"/>
      <c r="K119" s="174"/>
      <c r="L119" s="41"/>
      <c r="M119" s="32">
        <f t="shared" si="28"/>
        <v>0</v>
      </c>
      <c r="N119" s="38">
        <f t="shared" si="29"/>
        <v>0</v>
      </c>
      <c r="O119" s="32">
        <f t="shared" si="30"/>
        <v>0</v>
      </c>
      <c r="P119" s="38">
        <f t="shared" si="31"/>
        <v>28285.7</v>
      </c>
      <c r="Q119" s="32">
        <f t="shared" si="32"/>
        <v>0</v>
      </c>
      <c r="R119" s="71"/>
      <c r="S119" s="8">
        <f t="shared" si="33"/>
        <v>0</v>
      </c>
      <c r="T119" s="8">
        <f t="shared" si="34"/>
        <v>28285.7</v>
      </c>
    </row>
    <row r="120" spans="1:20" ht="12.75">
      <c r="A120" s="171"/>
      <c r="B120" s="171">
        <v>2</v>
      </c>
      <c r="C120" s="171" t="s">
        <v>63</v>
      </c>
      <c r="D120" s="232" t="s">
        <v>28</v>
      </c>
      <c r="E120" s="172" t="s">
        <v>54</v>
      </c>
      <c r="F120" s="196" t="s">
        <v>343</v>
      </c>
      <c r="G120" s="173">
        <v>4000</v>
      </c>
      <c r="H120" s="171"/>
      <c r="I120" s="173"/>
      <c r="J120" s="197"/>
      <c r="K120" s="174"/>
      <c r="L120" s="41"/>
      <c r="M120" s="32">
        <f t="shared" si="28"/>
        <v>0</v>
      </c>
      <c r="N120" s="38">
        <f t="shared" si="29"/>
        <v>0</v>
      </c>
      <c r="O120" s="32">
        <f t="shared" si="30"/>
        <v>0</v>
      </c>
      <c r="P120" s="38">
        <f t="shared" si="31"/>
        <v>4000</v>
      </c>
      <c r="Q120" s="32">
        <f t="shared" si="32"/>
        <v>0</v>
      </c>
      <c r="R120" s="71"/>
      <c r="S120" s="8">
        <f t="shared" si="33"/>
        <v>0</v>
      </c>
      <c r="T120" s="8">
        <f t="shared" si="34"/>
        <v>4000</v>
      </c>
    </row>
    <row r="121" spans="1:20" ht="25.5">
      <c r="A121" s="171"/>
      <c r="B121" s="171">
        <v>3</v>
      </c>
      <c r="C121" s="171" t="s">
        <v>63</v>
      </c>
      <c r="D121" s="232" t="s">
        <v>28</v>
      </c>
      <c r="E121" s="172" t="s">
        <v>54</v>
      </c>
      <c r="F121" s="196" t="s">
        <v>292</v>
      </c>
      <c r="G121" s="173">
        <v>4000</v>
      </c>
      <c r="H121" s="395"/>
      <c r="I121" s="275"/>
      <c r="J121" s="275"/>
      <c r="K121" s="174"/>
      <c r="L121" s="41"/>
      <c r="M121" s="32">
        <f t="shared" si="28"/>
        <v>0</v>
      </c>
      <c r="N121" s="38">
        <f t="shared" si="29"/>
        <v>0</v>
      </c>
      <c r="O121" s="32">
        <f t="shared" si="30"/>
        <v>0</v>
      </c>
      <c r="P121" s="38">
        <f t="shared" si="31"/>
        <v>4000</v>
      </c>
      <c r="Q121" s="32">
        <f t="shared" si="32"/>
        <v>0</v>
      </c>
      <c r="R121" s="71"/>
      <c r="S121" s="8">
        <f t="shared" si="33"/>
        <v>0</v>
      </c>
      <c r="T121" s="8">
        <f t="shared" si="34"/>
        <v>4000</v>
      </c>
    </row>
    <row r="122" spans="1:20" ht="38.25">
      <c r="A122" s="171"/>
      <c r="B122" s="171">
        <v>5</v>
      </c>
      <c r="C122" s="171" t="s">
        <v>63</v>
      </c>
      <c r="D122" s="232" t="s">
        <v>28</v>
      </c>
      <c r="E122" s="172" t="s">
        <v>54</v>
      </c>
      <c r="F122" s="196" t="s">
        <v>294</v>
      </c>
      <c r="G122" s="173">
        <v>4000</v>
      </c>
      <c r="H122" s="197"/>
      <c r="I122" s="173"/>
      <c r="J122" s="173"/>
      <c r="K122" s="174"/>
      <c r="L122" s="41"/>
      <c r="M122" s="32">
        <f t="shared" si="28"/>
        <v>0</v>
      </c>
      <c r="N122" s="38">
        <f t="shared" si="29"/>
        <v>0</v>
      </c>
      <c r="O122" s="32">
        <f t="shared" si="30"/>
        <v>0</v>
      </c>
      <c r="P122" s="38">
        <f t="shared" si="31"/>
        <v>4000</v>
      </c>
      <c r="Q122" s="32">
        <f t="shared" si="32"/>
        <v>0</v>
      </c>
      <c r="R122" s="71"/>
      <c r="S122" s="8">
        <f t="shared" si="33"/>
        <v>0</v>
      </c>
      <c r="T122" s="8">
        <f t="shared" si="34"/>
        <v>4000</v>
      </c>
    </row>
    <row r="123" spans="3:20" s="35" customFormat="1" ht="25.5">
      <c r="C123" s="35" t="s">
        <v>63</v>
      </c>
      <c r="D123" s="208" t="s">
        <v>25</v>
      </c>
      <c r="E123" s="209" t="s">
        <v>54</v>
      </c>
      <c r="F123" s="210" t="s">
        <v>500</v>
      </c>
      <c r="G123" s="143">
        <v>2500</v>
      </c>
      <c r="H123" s="138"/>
      <c r="I123" s="140"/>
      <c r="J123" s="140"/>
      <c r="K123" s="238"/>
      <c r="L123" s="41"/>
      <c r="M123" s="32">
        <f t="shared" si="28"/>
        <v>2500</v>
      </c>
      <c r="N123" s="38">
        <f t="shared" si="29"/>
        <v>0</v>
      </c>
      <c r="O123" s="32">
        <f t="shared" si="30"/>
        <v>0</v>
      </c>
      <c r="P123" s="38">
        <f t="shared" si="31"/>
        <v>0</v>
      </c>
      <c r="Q123" s="32">
        <f t="shared" si="32"/>
        <v>0</v>
      </c>
      <c r="R123" s="71"/>
      <c r="S123" s="8">
        <f t="shared" si="33"/>
        <v>0</v>
      </c>
      <c r="T123" s="8">
        <f t="shared" si="34"/>
        <v>2500</v>
      </c>
    </row>
    <row r="124" spans="2:20" ht="25.5">
      <c r="B124">
        <v>4</v>
      </c>
      <c r="C124" t="s">
        <v>63</v>
      </c>
      <c r="D124" s="157" t="s">
        <v>25</v>
      </c>
      <c r="E124" s="44" t="s">
        <v>54</v>
      </c>
      <c r="F124" s="145" t="s">
        <v>293</v>
      </c>
      <c r="G124" s="147">
        <v>400</v>
      </c>
      <c r="H124" s="2"/>
      <c r="I124" s="12"/>
      <c r="J124" s="12"/>
      <c r="K124" s="174"/>
      <c r="L124" s="41"/>
      <c r="M124" s="32">
        <f t="shared" si="28"/>
        <v>400</v>
      </c>
      <c r="N124" s="38">
        <f t="shared" si="29"/>
        <v>0</v>
      </c>
      <c r="O124" s="32">
        <f t="shared" si="30"/>
        <v>0</v>
      </c>
      <c r="P124" s="38">
        <f t="shared" si="31"/>
        <v>0</v>
      </c>
      <c r="Q124" s="32">
        <f t="shared" si="32"/>
        <v>0</v>
      </c>
      <c r="R124" s="71"/>
      <c r="S124" s="8">
        <f t="shared" si="33"/>
        <v>0</v>
      </c>
      <c r="T124" s="8">
        <f t="shared" si="34"/>
        <v>400</v>
      </c>
    </row>
    <row r="125" spans="3:20" s="201" customFormat="1" ht="12.75">
      <c r="C125" s="404" t="s">
        <v>63</v>
      </c>
      <c r="D125" s="404" t="s">
        <v>28</v>
      </c>
      <c r="E125" s="404" t="s">
        <v>54</v>
      </c>
      <c r="F125" s="405" t="s">
        <v>510</v>
      </c>
      <c r="G125" s="399">
        <v>2300</v>
      </c>
      <c r="H125" s="396"/>
      <c r="I125" s="399"/>
      <c r="J125" s="399"/>
      <c r="L125" s="41"/>
      <c r="M125" s="32">
        <f t="shared" si="28"/>
        <v>0</v>
      </c>
      <c r="N125" s="38">
        <f t="shared" si="29"/>
        <v>0</v>
      </c>
      <c r="O125" s="32">
        <f t="shared" si="30"/>
        <v>0</v>
      </c>
      <c r="P125" s="38">
        <f t="shared" si="31"/>
        <v>2300</v>
      </c>
      <c r="Q125" s="32">
        <f t="shared" si="32"/>
        <v>0</v>
      </c>
      <c r="R125" s="71"/>
      <c r="S125" s="8">
        <f t="shared" si="33"/>
        <v>0</v>
      </c>
      <c r="T125" s="8">
        <f t="shared" si="34"/>
        <v>2300</v>
      </c>
    </row>
    <row r="126" spans="7:20" ht="12.75">
      <c r="G126" s="12"/>
      <c r="H126" s="10"/>
      <c r="I126" s="12"/>
      <c r="J126" s="12"/>
      <c r="K126" s="174"/>
      <c r="L126" s="41"/>
      <c r="M126" s="32">
        <f t="shared" si="28"/>
        <v>0</v>
      </c>
      <c r="N126" s="38">
        <f t="shared" si="29"/>
        <v>0</v>
      </c>
      <c r="O126" s="32">
        <f t="shared" si="30"/>
        <v>0</v>
      </c>
      <c r="P126" s="38">
        <f t="shared" si="31"/>
        <v>0</v>
      </c>
      <c r="Q126" s="32">
        <f t="shared" si="32"/>
        <v>0</v>
      </c>
      <c r="R126" s="71"/>
      <c r="S126" s="8">
        <f t="shared" si="33"/>
        <v>0</v>
      </c>
      <c r="T126" s="8">
        <f t="shared" si="34"/>
        <v>0</v>
      </c>
    </row>
    <row r="127" spans="7:20" ht="12.75">
      <c r="G127" s="12"/>
      <c r="H127" s="19"/>
      <c r="I127" s="12"/>
      <c r="J127" s="10"/>
      <c r="K127" s="174"/>
      <c r="L127" s="41"/>
      <c r="M127" s="32">
        <f t="shared" si="28"/>
        <v>0</v>
      </c>
      <c r="N127" s="38">
        <f t="shared" si="29"/>
        <v>0</v>
      </c>
      <c r="O127" s="32">
        <f t="shared" si="30"/>
        <v>0</v>
      </c>
      <c r="P127" s="38">
        <f t="shared" si="31"/>
        <v>0</v>
      </c>
      <c r="Q127" s="32">
        <f t="shared" si="32"/>
        <v>0</v>
      </c>
      <c r="R127" s="71"/>
      <c r="S127" s="8">
        <f t="shared" si="33"/>
        <v>0</v>
      </c>
      <c r="T127" s="8">
        <f t="shared" si="34"/>
        <v>0</v>
      </c>
    </row>
    <row r="128" spans="7:20" ht="12.75">
      <c r="G128" s="12"/>
      <c r="H128" s="19"/>
      <c r="I128" s="12"/>
      <c r="J128" s="10"/>
      <c r="K128" s="174"/>
      <c r="L128" s="41"/>
      <c r="M128" s="32">
        <f t="shared" si="28"/>
        <v>0</v>
      </c>
      <c r="N128" s="38">
        <f t="shared" si="29"/>
        <v>0</v>
      </c>
      <c r="O128" s="32">
        <f t="shared" si="30"/>
        <v>0</v>
      </c>
      <c r="P128" s="38">
        <f t="shared" si="31"/>
        <v>0</v>
      </c>
      <c r="Q128" s="32">
        <f t="shared" si="32"/>
        <v>0</v>
      </c>
      <c r="R128" s="71"/>
      <c r="S128" s="8">
        <f t="shared" si="33"/>
        <v>0</v>
      </c>
      <c r="T128" s="8">
        <f t="shared" si="34"/>
        <v>0</v>
      </c>
    </row>
    <row r="129" spans="7:20" ht="12.75">
      <c r="G129" s="12"/>
      <c r="H129" s="19"/>
      <c r="I129" s="12"/>
      <c r="J129" s="10"/>
      <c r="K129" s="174"/>
      <c r="L129" s="41"/>
      <c r="M129" s="32">
        <f t="shared" si="28"/>
        <v>0</v>
      </c>
      <c r="N129" s="38">
        <f t="shared" si="29"/>
        <v>0</v>
      </c>
      <c r="O129" s="32">
        <f t="shared" si="30"/>
        <v>0</v>
      </c>
      <c r="P129" s="38">
        <f t="shared" si="31"/>
        <v>0</v>
      </c>
      <c r="Q129" s="32">
        <f t="shared" si="32"/>
        <v>0</v>
      </c>
      <c r="R129" s="71"/>
      <c r="S129" s="8">
        <f t="shared" si="33"/>
        <v>0</v>
      </c>
      <c r="T129" s="8">
        <f t="shared" si="34"/>
        <v>0</v>
      </c>
    </row>
    <row r="130" spans="7:20" ht="12.75">
      <c r="G130" s="12"/>
      <c r="H130" s="19"/>
      <c r="I130" s="12"/>
      <c r="J130" s="10"/>
      <c r="K130" s="174"/>
      <c r="L130" s="41"/>
      <c r="M130" s="32">
        <f t="shared" si="28"/>
        <v>0</v>
      </c>
      <c r="N130" s="38">
        <f t="shared" si="29"/>
        <v>0</v>
      </c>
      <c r="O130" s="32">
        <f t="shared" si="30"/>
        <v>0</v>
      </c>
      <c r="P130" s="38">
        <f t="shared" si="31"/>
        <v>0</v>
      </c>
      <c r="Q130" s="32">
        <f t="shared" si="32"/>
        <v>0</v>
      </c>
      <c r="R130" s="71"/>
      <c r="S130" s="8">
        <f t="shared" si="33"/>
        <v>0</v>
      </c>
      <c r="T130" s="8">
        <f t="shared" si="34"/>
        <v>0</v>
      </c>
    </row>
    <row r="131" spans="3:20" ht="13.5" thickBot="1">
      <c r="C131" s="14" t="s">
        <v>66</v>
      </c>
      <c r="G131" s="24"/>
      <c r="H131" s="25"/>
      <c r="I131" s="24"/>
      <c r="J131" s="26"/>
      <c r="K131" s="174"/>
      <c r="L131" s="41"/>
      <c r="M131" s="32">
        <f t="shared" si="28"/>
        <v>0</v>
      </c>
      <c r="N131" s="38">
        <f t="shared" si="29"/>
        <v>0</v>
      </c>
      <c r="O131" s="32">
        <f t="shared" si="30"/>
        <v>0</v>
      </c>
      <c r="P131" s="38">
        <f t="shared" si="31"/>
        <v>0</v>
      </c>
      <c r="Q131" s="32">
        <f t="shared" si="32"/>
        <v>0</v>
      </c>
      <c r="R131" s="71"/>
      <c r="S131" s="8">
        <f t="shared" si="33"/>
        <v>0</v>
      </c>
      <c r="T131" s="8">
        <f t="shared" si="34"/>
        <v>0</v>
      </c>
    </row>
    <row r="132" spans="5:20" ht="13.5" thickTop="1">
      <c r="E132" s="133" t="s">
        <v>15</v>
      </c>
      <c r="F132" s="18" t="s">
        <v>49</v>
      </c>
      <c r="G132" s="12">
        <f>SUM(G117:G131)</f>
        <v>45485.7</v>
      </c>
      <c r="H132" s="12">
        <f>SUM(H117:H131)</f>
        <v>5000</v>
      </c>
      <c r="I132" s="12">
        <f>SUM(I117:I131)</f>
        <v>0</v>
      </c>
      <c r="J132" s="12">
        <f>SUM(J117:J131)</f>
        <v>0</v>
      </c>
      <c r="K132" s="174"/>
      <c r="L132" s="41"/>
      <c r="M132" s="32">
        <f t="shared" si="28"/>
        <v>0</v>
      </c>
      <c r="N132" s="38">
        <f t="shared" si="29"/>
        <v>0</v>
      </c>
      <c r="O132" s="32">
        <f t="shared" si="30"/>
        <v>0</v>
      </c>
      <c r="P132" s="38">
        <f t="shared" si="31"/>
        <v>0</v>
      </c>
      <c r="Q132" s="32">
        <f t="shared" si="32"/>
        <v>0</v>
      </c>
      <c r="R132" s="71"/>
      <c r="S132" s="8">
        <f t="shared" si="33"/>
        <v>0</v>
      </c>
      <c r="T132" s="8">
        <f t="shared" si="34"/>
        <v>0</v>
      </c>
    </row>
    <row r="133" spans="7:20" ht="12.75">
      <c r="G133" s="12"/>
      <c r="H133" s="19"/>
      <c r="I133" s="12"/>
      <c r="J133" s="10"/>
      <c r="K133" s="174"/>
      <c r="L133" s="41"/>
      <c r="M133" s="32">
        <f t="shared" si="28"/>
        <v>0</v>
      </c>
      <c r="N133" s="38">
        <f t="shared" si="29"/>
        <v>0</v>
      </c>
      <c r="O133" s="32">
        <f t="shared" si="30"/>
        <v>0</v>
      </c>
      <c r="P133" s="38">
        <f t="shared" si="31"/>
        <v>0</v>
      </c>
      <c r="Q133" s="32">
        <f t="shared" si="32"/>
        <v>0</v>
      </c>
      <c r="R133" s="71"/>
      <c r="S133" s="8">
        <f t="shared" si="33"/>
        <v>0</v>
      </c>
      <c r="T133" s="8">
        <f t="shared" si="34"/>
        <v>0</v>
      </c>
    </row>
    <row r="134" spans="7:20" ht="12.75">
      <c r="G134" s="11"/>
      <c r="H134" s="21"/>
      <c r="I134" s="11"/>
      <c r="J134" s="2"/>
      <c r="K134" s="241"/>
      <c r="L134" s="42"/>
      <c r="M134" s="32">
        <f t="shared" si="28"/>
        <v>0</v>
      </c>
      <c r="N134" s="38">
        <f t="shared" si="29"/>
        <v>0</v>
      </c>
      <c r="O134" s="32">
        <f t="shared" si="30"/>
        <v>0</v>
      </c>
      <c r="P134" s="38">
        <f t="shared" si="31"/>
        <v>0</v>
      </c>
      <c r="Q134" s="32">
        <f t="shared" si="32"/>
        <v>0</v>
      </c>
      <c r="R134" s="71"/>
      <c r="S134" s="8">
        <f t="shared" si="33"/>
        <v>0</v>
      </c>
      <c r="T134" s="8">
        <f t="shared" si="34"/>
        <v>0</v>
      </c>
    </row>
    <row r="135" spans="1:20" ht="12.75" hidden="1">
      <c r="A135" s="7" t="s">
        <v>128</v>
      </c>
      <c r="F135" s="7"/>
      <c r="G135" s="12"/>
      <c r="H135" s="19"/>
      <c r="I135" s="12"/>
      <c r="J135" s="10"/>
      <c r="K135" s="174"/>
      <c r="L135" s="41"/>
      <c r="M135" s="32">
        <f t="shared" si="28"/>
        <v>0</v>
      </c>
      <c r="N135" s="38">
        <f t="shared" si="29"/>
        <v>0</v>
      </c>
      <c r="O135" s="32">
        <f t="shared" si="30"/>
        <v>0</v>
      </c>
      <c r="P135" s="38">
        <f t="shared" si="31"/>
        <v>0</v>
      </c>
      <c r="Q135" s="32">
        <f t="shared" si="32"/>
        <v>0</v>
      </c>
      <c r="R135" s="71"/>
      <c r="S135" s="8">
        <f t="shared" si="33"/>
        <v>0</v>
      </c>
      <c r="T135" s="8">
        <f t="shared" si="34"/>
        <v>0</v>
      </c>
    </row>
    <row r="136" spans="7:20" ht="12.75" hidden="1">
      <c r="G136" s="12"/>
      <c r="H136" s="19"/>
      <c r="I136" s="12"/>
      <c r="J136" s="10"/>
      <c r="K136" s="174"/>
      <c r="L136" s="41"/>
      <c r="M136" s="32">
        <f t="shared" si="28"/>
        <v>0</v>
      </c>
      <c r="N136" s="38">
        <f t="shared" si="29"/>
        <v>0</v>
      </c>
      <c r="O136" s="32">
        <f t="shared" si="30"/>
        <v>0</v>
      </c>
      <c r="P136" s="38">
        <f t="shared" si="31"/>
        <v>0</v>
      </c>
      <c r="Q136" s="32">
        <f t="shared" si="32"/>
        <v>0</v>
      </c>
      <c r="R136" s="71"/>
      <c r="S136" s="8">
        <f t="shared" si="33"/>
        <v>0</v>
      </c>
      <c r="T136" s="8">
        <f t="shared" si="34"/>
        <v>0</v>
      </c>
    </row>
    <row r="137" spans="7:20" ht="12.75" hidden="1">
      <c r="G137" s="12"/>
      <c r="H137" s="19"/>
      <c r="I137" s="12"/>
      <c r="J137" s="10"/>
      <c r="K137" s="174"/>
      <c r="L137" s="41"/>
      <c r="M137" s="32">
        <f t="shared" si="28"/>
        <v>0</v>
      </c>
      <c r="N137" s="38">
        <f t="shared" si="29"/>
        <v>0</v>
      </c>
      <c r="O137" s="32">
        <f t="shared" si="30"/>
        <v>0</v>
      </c>
      <c r="P137" s="38">
        <f t="shared" si="31"/>
        <v>0</v>
      </c>
      <c r="Q137" s="32">
        <f t="shared" si="32"/>
        <v>0</v>
      </c>
      <c r="R137" s="71"/>
      <c r="S137" s="8">
        <f t="shared" si="33"/>
        <v>0</v>
      </c>
      <c r="T137" s="8">
        <f t="shared" si="34"/>
        <v>0</v>
      </c>
    </row>
    <row r="138" spans="7:20" ht="12.75" hidden="1">
      <c r="G138" s="12"/>
      <c r="H138" s="19"/>
      <c r="I138" s="12"/>
      <c r="J138" s="10"/>
      <c r="K138" s="174"/>
      <c r="L138" s="41"/>
      <c r="M138" s="32">
        <f t="shared" si="28"/>
        <v>0</v>
      </c>
      <c r="N138" s="38">
        <f t="shared" si="29"/>
        <v>0</v>
      </c>
      <c r="O138" s="32">
        <f t="shared" si="30"/>
        <v>0</v>
      </c>
      <c r="P138" s="38">
        <f t="shared" si="31"/>
        <v>0</v>
      </c>
      <c r="Q138" s="32">
        <f t="shared" si="32"/>
        <v>0</v>
      </c>
      <c r="R138" s="71"/>
      <c r="S138" s="8">
        <f t="shared" si="33"/>
        <v>0</v>
      </c>
      <c r="T138" s="8">
        <f t="shared" si="34"/>
        <v>0</v>
      </c>
    </row>
    <row r="139" spans="7:20" ht="12.75" hidden="1">
      <c r="G139" s="12"/>
      <c r="H139" s="19"/>
      <c r="I139" s="12"/>
      <c r="J139" s="10"/>
      <c r="K139" s="174"/>
      <c r="L139" s="41"/>
      <c r="M139" s="32">
        <f t="shared" si="28"/>
        <v>0</v>
      </c>
      <c r="N139" s="38">
        <f t="shared" si="29"/>
        <v>0</v>
      </c>
      <c r="O139" s="32">
        <f t="shared" si="30"/>
        <v>0</v>
      </c>
      <c r="P139" s="38">
        <f t="shared" si="31"/>
        <v>0</v>
      </c>
      <c r="Q139" s="32">
        <f t="shared" si="32"/>
        <v>0</v>
      </c>
      <c r="R139" s="71"/>
      <c r="S139" s="8">
        <f t="shared" si="33"/>
        <v>0</v>
      </c>
      <c r="T139" s="8">
        <f t="shared" si="34"/>
        <v>0</v>
      </c>
    </row>
    <row r="140" spans="7:20" ht="12.75" hidden="1">
      <c r="G140" s="12"/>
      <c r="H140" s="19"/>
      <c r="I140" s="12"/>
      <c r="J140" s="10"/>
      <c r="K140" s="174"/>
      <c r="L140" s="41"/>
      <c r="M140" s="32">
        <f t="shared" si="28"/>
        <v>0</v>
      </c>
      <c r="N140" s="38">
        <f t="shared" si="29"/>
        <v>0</v>
      </c>
      <c r="O140" s="32">
        <f t="shared" si="30"/>
        <v>0</v>
      </c>
      <c r="P140" s="38">
        <f t="shared" si="31"/>
        <v>0</v>
      </c>
      <c r="Q140" s="32">
        <f t="shared" si="32"/>
        <v>0</v>
      </c>
      <c r="R140" s="71"/>
      <c r="S140" s="8">
        <f t="shared" si="33"/>
        <v>0</v>
      </c>
      <c r="T140" s="8">
        <f t="shared" si="34"/>
        <v>0</v>
      </c>
    </row>
    <row r="141" spans="7:20" ht="12.75" hidden="1">
      <c r="G141" s="12"/>
      <c r="H141" s="19"/>
      <c r="I141" s="12"/>
      <c r="J141" s="10"/>
      <c r="K141" s="174"/>
      <c r="L141" s="41"/>
      <c r="M141" s="32">
        <f t="shared" si="28"/>
        <v>0</v>
      </c>
      <c r="N141" s="38">
        <f t="shared" si="29"/>
        <v>0</v>
      </c>
      <c r="O141" s="32">
        <f t="shared" si="30"/>
        <v>0</v>
      </c>
      <c r="P141" s="38">
        <f t="shared" si="31"/>
        <v>0</v>
      </c>
      <c r="Q141" s="32">
        <f t="shared" si="32"/>
        <v>0</v>
      </c>
      <c r="R141" s="71"/>
      <c r="S141" s="8">
        <f t="shared" si="33"/>
        <v>0</v>
      </c>
      <c r="T141" s="8">
        <f t="shared" si="34"/>
        <v>0</v>
      </c>
    </row>
    <row r="142" spans="7:20" ht="12.75" hidden="1">
      <c r="G142" s="12"/>
      <c r="H142" s="19"/>
      <c r="I142" s="12"/>
      <c r="J142" s="10"/>
      <c r="K142" s="174"/>
      <c r="L142" s="41"/>
      <c r="M142" s="32">
        <f t="shared" si="28"/>
        <v>0</v>
      </c>
      <c r="N142" s="38">
        <f t="shared" si="29"/>
        <v>0</v>
      </c>
      <c r="O142" s="32">
        <f t="shared" si="30"/>
        <v>0</v>
      </c>
      <c r="P142" s="38">
        <f t="shared" si="31"/>
        <v>0</v>
      </c>
      <c r="Q142" s="32">
        <f t="shared" si="32"/>
        <v>0</v>
      </c>
      <c r="R142" s="71"/>
      <c r="S142" s="8">
        <f t="shared" si="33"/>
        <v>0</v>
      </c>
      <c r="T142" s="8">
        <f t="shared" si="34"/>
        <v>0</v>
      </c>
    </row>
    <row r="143" spans="7:20" ht="12.75" hidden="1">
      <c r="G143" s="12"/>
      <c r="H143" s="19"/>
      <c r="I143" s="12"/>
      <c r="J143" s="10"/>
      <c r="K143" s="174"/>
      <c r="L143" s="41"/>
      <c r="M143" s="32">
        <f t="shared" si="28"/>
        <v>0</v>
      </c>
      <c r="N143" s="38">
        <f t="shared" si="29"/>
        <v>0</v>
      </c>
      <c r="O143" s="32">
        <f t="shared" si="30"/>
        <v>0</v>
      </c>
      <c r="P143" s="38">
        <f t="shared" si="31"/>
        <v>0</v>
      </c>
      <c r="Q143" s="32">
        <f t="shared" si="32"/>
        <v>0</v>
      </c>
      <c r="R143" s="71"/>
      <c r="S143" s="8">
        <f t="shared" si="33"/>
        <v>0</v>
      </c>
      <c r="T143" s="8">
        <f t="shared" si="34"/>
        <v>0</v>
      </c>
    </row>
    <row r="144" spans="7:20" ht="12.75" hidden="1">
      <c r="G144" s="12"/>
      <c r="H144" s="19"/>
      <c r="I144" s="12"/>
      <c r="J144" s="10"/>
      <c r="K144" s="174"/>
      <c r="L144" s="41"/>
      <c r="M144" s="32">
        <f t="shared" si="28"/>
        <v>0</v>
      </c>
      <c r="N144" s="38">
        <f t="shared" si="29"/>
        <v>0</v>
      </c>
      <c r="O144" s="32">
        <f t="shared" si="30"/>
        <v>0</v>
      </c>
      <c r="P144" s="38">
        <f t="shared" si="31"/>
        <v>0</v>
      </c>
      <c r="Q144" s="32">
        <f t="shared" si="32"/>
        <v>0</v>
      </c>
      <c r="R144" s="71"/>
      <c r="S144" s="8">
        <f t="shared" si="33"/>
        <v>0</v>
      </c>
      <c r="T144" s="8">
        <f t="shared" si="34"/>
        <v>0</v>
      </c>
    </row>
    <row r="145" spans="7:20" ht="12.75" hidden="1">
      <c r="G145" s="12"/>
      <c r="H145" s="19"/>
      <c r="I145" s="12"/>
      <c r="J145" s="10"/>
      <c r="K145" s="174"/>
      <c r="L145" s="41"/>
      <c r="M145" s="32">
        <f t="shared" si="28"/>
        <v>0</v>
      </c>
      <c r="N145" s="38">
        <f t="shared" si="29"/>
        <v>0</v>
      </c>
      <c r="O145" s="32">
        <f t="shared" si="30"/>
        <v>0</v>
      </c>
      <c r="P145" s="38">
        <f t="shared" si="31"/>
        <v>0</v>
      </c>
      <c r="Q145" s="32">
        <f t="shared" si="32"/>
        <v>0</v>
      </c>
      <c r="R145" s="71"/>
      <c r="S145" s="8">
        <f t="shared" si="33"/>
        <v>0</v>
      </c>
      <c r="T145" s="8">
        <f t="shared" si="34"/>
        <v>0</v>
      </c>
    </row>
    <row r="146" spans="7:20" ht="12.75" hidden="1">
      <c r="G146" s="12"/>
      <c r="H146" s="19"/>
      <c r="I146" s="12"/>
      <c r="J146" s="10"/>
      <c r="K146" s="174"/>
      <c r="L146" s="41"/>
      <c r="M146" s="32">
        <f t="shared" si="28"/>
        <v>0</v>
      </c>
      <c r="N146" s="38">
        <f t="shared" si="29"/>
        <v>0</v>
      </c>
      <c r="O146" s="32">
        <f t="shared" si="30"/>
        <v>0</v>
      </c>
      <c r="P146" s="38">
        <f t="shared" si="31"/>
        <v>0</v>
      </c>
      <c r="Q146" s="32">
        <f t="shared" si="32"/>
        <v>0</v>
      </c>
      <c r="R146" s="71"/>
      <c r="S146" s="8">
        <f t="shared" si="33"/>
        <v>0</v>
      </c>
      <c r="T146" s="8">
        <f t="shared" si="34"/>
        <v>0</v>
      </c>
    </row>
    <row r="147" spans="7:20" ht="12.75" hidden="1">
      <c r="G147" s="12"/>
      <c r="I147" s="12"/>
      <c r="J147" s="10"/>
      <c r="K147" s="174"/>
      <c r="L147" s="41"/>
      <c r="M147" s="32">
        <f t="shared" si="28"/>
        <v>0</v>
      </c>
      <c r="N147" s="38">
        <f t="shared" si="29"/>
        <v>0</v>
      </c>
      <c r="O147" s="32">
        <f t="shared" si="30"/>
        <v>0</v>
      </c>
      <c r="P147" s="38">
        <f t="shared" si="31"/>
        <v>0</v>
      </c>
      <c r="Q147" s="32">
        <f t="shared" si="32"/>
        <v>0</v>
      </c>
      <c r="R147" s="71"/>
      <c r="S147" s="8">
        <f t="shared" si="33"/>
        <v>0</v>
      </c>
      <c r="T147" s="8">
        <f t="shared" si="34"/>
        <v>0</v>
      </c>
    </row>
    <row r="148" spans="7:20" ht="12.75" hidden="1">
      <c r="G148" s="12"/>
      <c r="H148" s="19"/>
      <c r="I148" s="12"/>
      <c r="J148" s="10"/>
      <c r="K148" s="174"/>
      <c r="L148" s="41"/>
      <c r="M148" s="32">
        <f t="shared" si="28"/>
        <v>0</v>
      </c>
      <c r="N148" s="38">
        <f t="shared" si="29"/>
        <v>0</v>
      </c>
      <c r="O148" s="32">
        <f t="shared" si="30"/>
        <v>0</v>
      </c>
      <c r="P148" s="38">
        <f t="shared" si="31"/>
        <v>0</v>
      </c>
      <c r="Q148" s="32">
        <f t="shared" si="32"/>
        <v>0</v>
      </c>
      <c r="R148" s="71"/>
      <c r="S148" s="8">
        <f t="shared" si="33"/>
        <v>0</v>
      </c>
      <c r="T148" s="8">
        <f t="shared" si="34"/>
        <v>0</v>
      </c>
    </row>
    <row r="149" spans="7:20" ht="12.75" hidden="1">
      <c r="G149" s="12"/>
      <c r="H149" s="19"/>
      <c r="I149" s="12"/>
      <c r="J149" s="10"/>
      <c r="K149" s="174"/>
      <c r="L149" s="41"/>
      <c r="M149" s="32">
        <f t="shared" si="28"/>
        <v>0</v>
      </c>
      <c r="N149" s="38">
        <f t="shared" si="29"/>
        <v>0</v>
      </c>
      <c r="O149" s="32">
        <f t="shared" si="30"/>
        <v>0</v>
      </c>
      <c r="P149" s="38">
        <f t="shared" si="31"/>
        <v>0</v>
      </c>
      <c r="Q149" s="32">
        <f t="shared" si="32"/>
        <v>0</v>
      </c>
      <c r="R149" s="71"/>
      <c r="S149" s="8">
        <f t="shared" si="33"/>
        <v>0</v>
      </c>
      <c r="T149" s="8">
        <f t="shared" si="34"/>
        <v>0</v>
      </c>
    </row>
    <row r="150" spans="7:20" ht="12.75" hidden="1">
      <c r="G150" s="12"/>
      <c r="H150" s="19"/>
      <c r="I150" s="12"/>
      <c r="J150" s="10"/>
      <c r="K150" s="174"/>
      <c r="L150" s="41"/>
      <c r="M150" s="32">
        <f t="shared" si="28"/>
        <v>0</v>
      </c>
      <c r="N150" s="38">
        <f t="shared" si="29"/>
        <v>0</v>
      </c>
      <c r="O150" s="32">
        <f t="shared" si="30"/>
        <v>0</v>
      </c>
      <c r="P150" s="38">
        <f t="shared" si="31"/>
        <v>0</v>
      </c>
      <c r="Q150" s="32">
        <f t="shared" si="32"/>
        <v>0</v>
      </c>
      <c r="R150" s="71"/>
      <c r="S150" s="8">
        <f t="shared" si="33"/>
        <v>0</v>
      </c>
      <c r="T150" s="8">
        <f t="shared" si="34"/>
        <v>0</v>
      </c>
    </row>
    <row r="151" spans="7:20" ht="12.75" hidden="1">
      <c r="G151" s="12"/>
      <c r="H151" s="19"/>
      <c r="I151" s="12"/>
      <c r="J151" s="10"/>
      <c r="K151" s="174"/>
      <c r="L151" s="41"/>
      <c r="M151" s="32">
        <f t="shared" si="28"/>
        <v>0</v>
      </c>
      <c r="N151" s="38">
        <f t="shared" si="29"/>
        <v>0</v>
      </c>
      <c r="O151" s="32">
        <f t="shared" si="30"/>
        <v>0</v>
      </c>
      <c r="P151" s="38">
        <f t="shared" si="31"/>
        <v>0</v>
      </c>
      <c r="Q151" s="32">
        <f t="shared" si="32"/>
        <v>0</v>
      </c>
      <c r="R151" s="71"/>
      <c r="S151" s="8">
        <f t="shared" si="33"/>
        <v>0</v>
      </c>
      <c r="T151" s="8">
        <f t="shared" si="34"/>
        <v>0</v>
      </c>
    </row>
    <row r="152" spans="3:20" ht="13.5" hidden="1" thickBot="1">
      <c r="C152" s="14" t="s">
        <v>66</v>
      </c>
      <c r="G152" s="24"/>
      <c r="H152" s="25"/>
      <c r="I152" s="24"/>
      <c r="J152" s="26"/>
      <c r="K152" s="174"/>
      <c r="L152" s="41"/>
      <c r="M152" s="32">
        <f t="shared" si="28"/>
        <v>0</v>
      </c>
      <c r="N152" s="38">
        <f t="shared" si="29"/>
        <v>0</v>
      </c>
      <c r="O152" s="32">
        <f t="shared" si="30"/>
        <v>0</v>
      </c>
      <c r="P152" s="38">
        <f t="shared" si="31"/>
        <v>0</v>
      </c>
      <c r="Q152" s="32">
        <f t="shared" si="32"/>
        <v>0</v>
      </c>
      <c r="R152" s="71"/>
      <c r="S152" s="8">
        <f t="shared" si="33"/>
        <v>0</v>
      </c>
      <c r="T152" s="8">
        <f t="shared" si="34"/>
        <v>0</v>
      </c>
    </row>
    <row r="153" spans="5:20" ht="13.5" hidden="1" thickTop="1">
      <c r="E153" s="133" t="s">
        <v>15</v>
      </c>
      <c r="F153" s="18" t="s">
        <v>50</v>
      </c>
      <c r="G153" s="12">
        <f>SUM(G135:G152)</f>
        <v>0</v>
      </c>
      <c r="H153" s="12">
        <f>SUM(H135:H152)</f>
        <v>0</v>
      </c>
      <c r="I153" s="12">
        <f>SUM(I135:I152)</f>
        <v>0</v>
      </c>
      <c r="J153" s="12">
        <f>SUM(J135:J152)</f>
        <v>0</v>
      </c>
      <c r="K153" s="174"/>
      <c r="L153" s="41"/>
      <c r="M153" s="32">
        <f t="shared" si="28"/>
        <v>0</v>
      </c>
      <c r="N153" s="38">
        <f t="shared" si="29"/>
        <v>0</v>
      </c>
      <c r="O153" s="32">
        <f t="shared" si="30"/>
        <v>0</v>
      </c>
      <c r="P153" s="38">
        <f t="shared" si="31"/>
        <v>0</v>
      </c>
      <c r="Q153" s="32">
        <f t="shared" si="32"/>
        <v>0</v>
      </c>
      <c r="R153" s="71"/>
      <c r="S153" s="8">
        <f t="shared" si="33"/>
        <v>0</v>
      </c>
      <c r="T153" s="8">
        <f t="shared" si="34"/>
        <v>0</v>
      </c>
    </row>
    <row r="154" spans="7:20" ht="12.75" hidden="1">
      <c r="G154" s="11"/>
      <c r="H154" s="21"/>
      <c r="I154" s="11"/>
      <c r="J154" s="2"/>
      <c r="K154" s="241"/>
      <c r="L154" s="42"/>
      <c r="M154" s="32">
        <f t="shared" si="28"/>
        <v>0</v>
      </c>
      <c r="N154" s="38">
        <f t="shared" si="29"/>
        <v>0</v>
      </c>
      <c r="O154" s="32">
        <f t="shared" si="30"/>
        <v>0</v>
      </c>
      <c r="P154" s="38">
        <f t="shared" si="31"/>
        <v>0</v>
      </c>
      <c r="Q154" s="32">
        <f t="shared" si="32"/>
        <v>0</v>
      </c>
      <c r="R154" s="71"/>
      <c r="S154" s="8">
        <f t="shared" si="33"/>
        <v>0</v>
      </c>
      <c r="T154" s="8">
        <f t="shared" si="34"/>
        <v>0</v>
      </c>
    </row>
    <row r="155" spans="7:20" ht="12.75" hidden="1">
      <c r="G155" s="11"/>
      <c r="H155" s="21"/>
      <c r="I155" s="11"/>
      <c r="J155" s="2"/>
      <c r="K155" s="241"/>
      <c r="L155" s="42"/>
      <c r="M155" s="32">
        <f t="shared" si="28"/>
        <v>0</v>
      </c>
      <c r="N155" s="38">
        <f t="shared" si="29"/>
        <v>0</v>
      </c>
      <c r="O155" s="32">
        <f t="shared" si="30"/>
        <v>0</v>
      </c>
      <c r="P155" s="38">
        <f t="shared" si="31"/>
        <v>0</v>
      </c>
      <c r="Q155" s="32">
        <f t="shared" si="32"/>
        <v>0</v>
      </c>
      <c r="R155" s="71"/>
      <c r="S155" s="8">
        <f t="shared" si="33"/>
        <v>0</v>
      </c>
      <c r="T155" s="8">
        <f t="shared" si="34"/>
        <v>0</v>
      </c>
    </row>
    <row r="156" spans="7:20" ht="12.75" hidden="1">
      <c r="G156" s="11"/>
      <c r="H156" s="21"/>
      <c r="I156" s="11"/>
      <c r="J156" s="2"/>
      <c r="K156" s="241"/>
      <c r="L156" s="42"/>
      <c r="M156" s="32">
        <f t="shared" si="28"/>
        <v>0</v>
      </c>
      <c r="N156" s="38">
        <f t="shared" si="29"/>
        <v>0</v>
      </c>
      <c r="O156" s="32">
        <f t="shared" si="30"/>
        <v>0</v>
      </c>
      <c r="P156" s="38">
        <f t="shared" si="31"/>
        <v>0</v>
      </c>
      <c r="Q156" s="32">
        <f t="shared" si="32"/>
        <v>0</v>
      </c>
      <c r="R156" s="71"/>
      <c r="S156" s="8">
        <f t="shared" si="33"/>
        <v>0</v>
      </c>
      <c r="T156" s="8">
        <f t="shared" si="34"/>
        <v>0</v>
      </c>
    </row>
    <row r="157" spans="7:20" ht="12.75" hidden="1">
      <c r="G157" s="11"/>
      <c r="H157" s="21"/>
      <c r="I157" s="11"/>
      <c r="J157" s="2"/>
      <c r="K157" s="241"/>
      <c r="L157" s="42"/>
      <c r="M157" s="32">
        <f t="shared" si="28"/>
        <v>0</v>
      </c>
      <c r="N157" s="38">
        <f t="shared" si="29"/>
        <v>0</v>
      </c>
      <c r="O157" s="32">
        <f t="shared" si="30"/>
        <v>0</v>
      </c>
      <c r="P157" s="38">
        <f t="shared" si="31"/>
        <v>0</v>
      </c>
      <c r="Q157" s="32">
        <f t="shared" si="32"/>
        <v>0</v>
      </c>
      <c r="R157" s="71"/>
      <c r="S157" s="8">
        <f t="shared" si="33"/>
        <v>0</v>
      </c>
      <c r="T157" s="8">
        <f t="shared" si="34"/>
        <v>0</v>
      </c>
    </row>
    <row r="158" spans="7:20" ht="12.75" hidden="1">
      <c r="G158" s="11"/>
      <c r="H158" s="21"/>
      <c r="I158" s="11"/>
      <c r="J158" s="2"/>
      <c r="K158" s="241"/>
      <c r="L158" s="42"/>
      <c r="M158" s="32">
        <f t="shared" si="28"/>
        <v>0</v>
      </c>
      <c r="N158" s="38">
        <f t="shared" si="29"/>
        <v>0</v>
      </c>
      <c r="O158" s="32">
        <f t="shared" si="30"/>
        <v>0</v>
      </c>
      <c r="P158" s="38">
        <f t="shared" si="31"/>
        <v>0</v>
      </c>
      <c r="Q158" s="32">
        <f t="shared" si="32"/>
        <v>0</v>
      </c>
      <c r="R158" s="71"/>
      <c r="S158" s="8">
        <f t="shared" si="33"/>
        <v>0</v>
      </c>
      <c r="T158" s="8">
        <f t="shared" si="34"/>
        <v>0</v>
      </c>
    </row>
    <row r="159" spans="7:20" ht="12.75" hidden="1">
      <c r="G159" s="11"/>
      <c r="H159" s="21"/>
      <c r="I159" s="11"/>
      <c r="J159" s="2"/>
      <c r="K159" s="241"/>
      <c r="L159" s="42"/>
      <c r="M159" s="32">
        <f t="shared" si="28"/>
        <v>0</v>
      </c>
      <c r="N159" s="38">
        <f t="shared" si="29"/>
        <v>0</v>
      </c>
      <c r="O159" s="32">
        <f t="shared" si="30"/>
        <v>0</v>
      </c>
      <c r="P159" s="38">
        <f t="shared" si="31"/>
        <v>0</v>
      </c>
      <c r="Q159" s="32">
        <f t="shared" si="32"/>
        <v>0</v>
      </c>
      <c r="R159" s="71"/>
      <c r="S159" s="8">
        <f t="shared" si="33"/>
        <v>0</v>
      </c>
      <c r="T159" s="8">
        <f t="shared" si="34"/>
        <v>0</v>
      </c>
    </row>
    <row r="160" spans="7:20" ht="13.5" thickBot="1">
      <c r="G160" s="13"/>
      <c r="H160" s="22"/>
      <c r="I160" s="13"/>
      <c r="J160" s="4"/>
      <c r="K160" s="241"/>
      <c r="L160" s="42"/>
      <c r="M160" s="32">
        <f t="shared" si="28"/>
        <v>0</v>
      </c>
      <c r="N160" s="38">
        <f t="shared" si="29"/>
        <v>0</v>
      </c>
      <c r="O160" s="32">
        <f t="shared" si="30"/>
        <v>0</v>
      </c>
      <c r="P160" s="38">
        <f t="shared" si="31"/>
        <v>0</v>
      </c>
      <c r="Q160" s="32">
        <f t="shared" si="32"/>
        <v>0</v>
      </c>
      <c r="R160" s="71"/>
      <c r="S160" s="8">
        <f t="shared" si="33"/>
        <v>0</v>
      </c>
      <c r="T160" s="8">
        <f t="shared" si="34"/>
        <v>0</v>
      </c>
    </row>
    <row r="161" spans="7:20" ht="13.5" thickBot="1">
      <c r="G161" s="28" t="s">
        <v>8</v>
      </c>
      <c r="H161" s="61" t="s">
        <v>9</v>
      </c>
      <c r="I161" s="123" t="s">
        <v>10</v>
      </c>
      <c r="J161" s="110" t="s">
        <v>14</v>
      </c>
      <c r="K161" s="242"/>
      <c r="L161" s="39"/>
      <c r="M161" s="32">
        <f t="shared" si="28"/>
        <v>0</v>
      </c>
      <c r="N161" s="38">
        <f t="shared" si="29"/>
        <v>0</v>
      </c>
      <c r="O161" s="32">
        <f t="shared" si="30"/>
        <v>0</v>
      </c>
      <c r="P161" s="38">
        <f t="shared" si="31"/>
        <v>0</v>
      </c>
      <c r="Q161" s="32">
        <f t="shared" si="32"/>
        <v>0</v>
      </c>
      <c r="R161" s="71"/>
      <c r="S161" s="8">
        <f t="shared" si="33"/>
        <v>0</v>
      </c>
      <c r="T161" s="8">
        <f t="shared" si="34"/>
        <v>0</v>
      </c>
    </row>
    <row r="162" spans="6:20" ht="12.75">
      <c r="F162" s="16" t="s">
        <v>15</v>
      </c>
      <c r="G162" s="17">
        <f>G35+G66+G83+G114+G132+G153</f>
        <v>2116593.9008750003</v>
      </c>
      <c r="H162" s="62">
        <f>H35+H66+H83+H114+H132+H153</f>
        <v>245307.24583333335</v>
      </c>
      <c r="I162" s="58">
        <f>I35+I66+I83+I114+I132+I153</f>
        <v>1135176.366</v>
      </c>
      <c r="J162" s="64">
        <f>J35+J66+J83+J114+J132+J153</f>
        <v>0</v>
      </c>
      <c r="K162" s="243"/>
      <c r="L162" s="43"/>
      <c r="M162" s="45">
        <f>SUM(M11:M161)</f>
        <v>227155</v>
      </c>
      <c r="N162" s="45">
        <f>SUM(N11:N161)</f>
        <v>1620000</v>
      </c>
      <c r="O162" s="45">
        <f>SUM(O11:O161)</f>
        <v>0</v>
      </c>
      <c r="P162" s="45">
        <f>SUM(P11:P161)</f>
        <v>207773.90087500002</v>
      </c>
      <c r="Q162" s="45">
        <f>SUM(Q11:Q161)</f>
        <v>61665</v>
      </c>
      <c r="R162" s="30"/>
      <c r="S162" s="32">
        <f>SUM(S11:S161)</f>
        <v>1711921.02975</v>
      </c>
      <c r="T162" s="32">
        <f>SUM(T11:T161)</f>
        <v>404672.871125</v>
      </c>
    </row>
    <row r="164" spans="6:20" ht="12.75">
      <c r="F164" s="47" t="s">
        <v>31</v>
      </c>
      <c r="G164" s="63">
        <f>H162</f>
        <v>245307.24583333335</v>
      </c>
      <c r="H164" s="337"/>
      <c r="I164" s="337"/>
      <c r="J164" s="57"/>
      <c r="K164" s="244"/>
      <c r="M164" s="31" t="s">
        <v>19</v>
      </c>
      <c r="N164" s="36" t="s">
        <v>20</v>
      </c>
      <c r="O164" s="31" t="s">
        <v>21</v>
      </c>
      <c r="P164" s="36" t="s">
        <v>22</v>
      </c>
      <c r="Q164" s="31" t="s">
        <v>23</v>
      </c>
      <c r="S164" s="89" t="s">
        <v>55</v>
      </c>
      <c r="T164" s="89" t="s">
        <v>56</v>
      </c>
    </row>
    <row r="165" spans="6:11" ht="13.5" thickBot="1">
      <c r="F165" s="59" t="s">
        <v>30</v>
      </c>
      <c r="G165" s="60">
        <f>I162</f>
        <v>1135176.366</v>
      </c>
      <c r="H165" s="20"/>
      <c r="I165" s="20"/>
      <c r="J165" s="20"/>
      <c r="K165" s="236"/>
    </row>
    <row r="166" spans="6:20" ht="12.75">
      <c r="F166" s="47" t="s">
        <v>44</v>
      </c>
      <c r="G166" s="64">
        <f>J162</f>
        <v>0</v>
      </c>
      <c r="M166" s="75"/>
      <c r="N166" s="72"/>
      <c r="O166" s="72"/>
      <c r="P166" s="72"/>
      <c r="Q166" s="76"/>
      <c r="S166" s="90"/>
      <c r="T166" s="91"/>
    </row>
    <row r="167" spans="13:20" ht="12.75">
      <c r="M167" s="77"/>
      <c r="N167" s="81" t="s">
        <v>15</v>
      </c>
      <c r="O167" s="82">
        <f>SUM(M162:Q162)</f>
        <v>2116593.9008750003</v>
      </c>
      <c r="P167" s="73"/>
      <c r="Q167" s="78"/>
      <c r="S167" s="92" t="s">
        <v>15</v>
      </c>
      <c r="T167" s="10">
        <f>SUM(S162:T162)</f>
        <v>2116593.900875</v>
      </c>
    </row>
    <row r="168" spans="13:20" ht="13.5" thickBot="1">
      <c r="M168" s="79"/>
      <c r="N168" s="74"/>
      <c r="O168" s="74"/>
      <c r="P168" s="74"/>
      <c r="Q168" s="80"/>
      <c r="S168" s="93"/>
      <c r="T168" s="94"/>
    </row>
  </sheetData>
  <sheetProtection/>
  <mergeCells count="7">
    <mergeCell ref="H164:I164"/>
    <mergeCell ref="E1:E8"/>
    <mergeCell ref="A6:C7"/>
    <mergeCell ref="S1:S6"/>
    <mergeCell ref="T1:T6"/>
    <mergeCell ref="M5:Q5"/>
    <mergeCell ref="D1:D7"/>
  </mergeCells>
  <dataValidations count="4">
    <dataValidation type="list" allowBlank="1" showInputMessage="1" showErrorMessage="1" sqref="D145:D150 D137:D142 D109:D111 D118:D124 D126:D129 D96:D105 D24 D19:D22 D47:D54 D62:D65 D56:D60 D11:D16 D27:D32 D71:D80 D90:D93 D39:D45">
      <formula1>'Qtr 4'!$W$1:$W$5</formula1>
    </dataValidation>
    <dataValidation type="list" allowBlank="1" showInputMessage="1" showErrorMessage="1" sqref="E145:E150 E137:E142 E109:E111 E118:E129 E96:E105 E24 E19:E22 E39:E45 E47:E54 E71:E80 E62:E65 E11:E16 E27:E32 E56:E60 E90:E93">
      <formula1>'Qtr 4'!$Y$1:$Y$2</formula1>
    </dataValidation>
    <dataValidation type="list" allowBlank="1" showInputMessage="1" showErrorMessage="1" sqref="E23">
      <formula1>'Qtr 2'!$Y$1:$Y$2</formula1>
    </dataValidation>
    <dataValidation type="list" allowBlank="1" showInputMessage="1" showErrorMessage="1" sqref="D23">
      <formula1>'Qtr 2'!$W$1:$W$5</formula1>
    </dataValidation>
  </dataValidations>
  <printOptions gridLines="1"/>
  <pageMargins left="0.75" right="0.75" top="1" bottom="1" header="0.5" footer="0.5"/>
  <pageSetup fitToHeight="5" fitToWidth="1" horizontalDpi="600" verticalDpi="600" orientation="landscape" paperSize="5" scale="95"/>
</worksheet>
</file>

<file path=xl/worksheets/sheet8.xml><?xml version="1.0" encoding="utf-8"?>
<worksheet xmlns="http://schemas.openxmlformats.org/spreadsheetml/2006/main" xmlns:r="http://schemas.openxmlformats.org/officeDocument/2006/relationships">
  <sheetPr>
    <tabColor indexed="42"/>
    <pageSetUpPr fitToPage="1"/>
  </sheetPr>
  <dimension ref="A1:Y192"/>
  <sheetViews>
    <sheetView zoomScale="75" zoomScaleNormal="75" workbookViewId="0" topLeftCell="A1">
      <pane ySplit="8" topLeftCell="BM9" activePane="bottomLeft" state="frozen"/>
      <selection pane="topLeft" activeCell="A76" sqref="A76"/>
      <selection pane="bottomLeft" activeCell="G17" sqref="G17"/>
    </sheetView>
  </sheetViews>
  <sheetFormatPr defaultColWidth="8.8515625" defaultRowHeight="12.75"/>
  <cols>
    <col min="1" max="1" width="4.421875" style="0" customWidth="1"/>
    <col min="2" max="2" width="3.421875" style="0" customWidth="1"/>
    <col min="3" max="3" width="16.7109375" style="0" customWidth="1"/>
    <col min="4" max="4" width="19.140625" style="44" customWidth="1"/>
    <col min="5" max="5" width="5.421875" style="44" customWidth="1"/>
    <col min="6" max="6" width="43.421875" style="0" customWidth="1"/>
    <col min="7" max="9" width="12.421875" style="0" bestFit="1" customWidth="1"/>
    <col min="10" max="10" width="12.00390625" style="0" customWidth="1"/>
    <col min="11" max="11" width="25.421875" style="145" hidden="1" customWidth="1"/>
    <col min="12" max="12" width="1.421875" style="0" customWidth="1"/>
    <col min="13" max="13" width="12.140625" style="30" customWidth="1"/>
    <col min="14" max="14" width="12.140625" style="35" customWidth="1"/>
    <col min="15" max="15" width="12.140625" style="30" customWidth="1"/>
    <col min="16" max="16" width="12.140625" style="35" customWidth="1"/>
    <col min="17" max="17" width="12.140625" style="30" customWidth="1"/>
    <col min="18" max="18" width="1.57421875" style="0" customWidth="1"/>
    <col min="19" max="19" width="11.140625" style="8" customWidth="1"/>
    <col min="20" max="20" width="10.7109375" style="8" customWidth="1"/>
    <col min="26" max="26" width="10.7109375" style="0" customWidth="1"/>
    <col min="30" max="30" width="11.00390625" style="0" customWidth="1"/>
  </cols>
  <sheetData>
    <row r="1" spans="4:25" ht="12.75" customHeight="1">
      <c r="D1" s="336" t="s">
        <v>61</v>
      </c>
      <c r="E1" s="338" t="s">
        <v>52</v>
      </c>
      <c r="M1" s="35"/>
      <c r="O1" s="35"/>
      <c r="Q1" s="35"/>
      <c r="S1" s="332" t="s">
        <v>55</v>
      </c>
      <c r="T1" s="332" t="s">
        <v>57</v>
      </c>
      <c r="W1" s="27" t="s">
        <v>25</v>
      </c>
      <c r="Y1" t="s">
        <v>53</v>
      </c>
    </row>
    <row r="2" spans="4:25" ht="12.75" customHeight="1">
      <c r="D2" s="336"/>
      <c r="E2" s="338"/>
      <c r="M2" s="35"/>
      <c r="O2" s="35"/>
      <c r="Q2" s="35"/>
      <c r="S2" s="332"/>
      <c r="T2" s="332"/>
      <c r="W2" s="27" t="s">
        <v>26</v>
      </c>
      <c r="Y2" t="s">
        <v>54</v>
      </c>
    </row>
    <row r="3" spans="4:23" ht="12.75" customHeight="1">
      <c r="D3" s="336"/>
      <c r="E3" s="338"/>
      <c r="M3" s="35"/>
      <c r="O3" s="35"/>
      <c r="Q3" s="35"/>
      <c r="S3" s="332"/>
      <c r="T3" s="332"/>
      <c r="W3" s="27" t="s">
        <v>27</v>
      </c>
    </row>
    <row r="4" spans="4:23" ht="12.75" customHeight="1" thickBot="1">
      <c r="D4" s="336"/>
      <c r="E4" s="338"/>
      <c r="M4" s="35"/>
      <c r="O4" s="35"/>
      <c r="Q4" s="35"/>
      <c r="S4" s="332"/>
      <c r="T4" s="332"/>
      <c r="W4" s="27" t="s">
        <v>28</v>
      </c>
    </row>
    <row r="5" spans="4:23" ht="13.5" customHeight="1" thickBot="1">
      <c r="D5" s="336"/>
      <c r="E5" s="338"/>
      <c r="M5" s="333" t="s">
        <v>24</v>
      </c>
      <c r="N5" s="334"/>
      <c r="O5" s="334"/>
      <c r="P5" s="334"/>
      <c r="Q5" s="335"/>
      <c r="S5" s="332"/>
      <c r="T5" s="332"/>
      <c r="W5" s="27" t="s">
        <v>29</v>
      </c>
    </row>
    <row r="6" spans="1:20" s="124" customFormat="1" ht="32.25" customHeight="1" thickBot="1">
      <c r="A6" s="343" t="s">
        <v>129</v>
      </c>
      <c r="B6" s="343"/>
      <c r="C6" s="344"/>
      <c r="D6" s="336"/>
      <c r="E6" s="338"/>
      <c r="G6" s="129" t="s">
        <v>126</v>
      </c>
      <c r="H6" s="130" t="s">
        <v>43</v>
      </c>
      <c r="I6" s="129" t="s">
        <v>42</v>
      </c>
      <c r="J6" s="131" t="s">
        <v>58</v>
      </c>
      <c r="K6" s="132" t="s">
        <v>127</v>
      </c>
      <c r="L6" s="125"/>
      <c r="M6" s="126" t="s">
        <v>19</v>
      </c>
      <c r="N6" s="127" t="s">
        <v>20</v>
      </c>
      <c r="O6" s="126" t="s">
        <v>21</v>
      </c>
      <c r="P6" s="127" t="s">
        <v>22</v>
      </c>
      <c r="Q6" s="126" t="s">
        <v>23</v>
      </c>
      <c r="R6" s="128"/>
      <c r="S6" s="332"/>
      <c r="T6" s="332"/>
    </row>
    <row r="7" spans="1:18" ht="12.75" customHeight="1">
      <c r="A7" s="343"/>
      <c r="B7" s="343"/>
      <c r="C7" s="344"/>
      <c r="D7" s="336"/>
      <c r="E7" s="338"/>
      <c r="G7" s="23"/>
      <c r="H7" s="20"/>
      <c r="I7" s="122"/>
      <c r="J7" s="6"/>
      <c r="K7" s="236"/>
      <c r="L7" s="40"/>
      <c r="R7" s="71"/>
    </row>
    <row r="8" spans="4:18" ht="12.75">
      <c r="D8" s="44" t="s">
        <v>13</v>
      </c>
      <c r="E8" s="338"/>
      <c r="F8" s="15" t="s">
        <v>12</v>
      </c>
      <c r="G8" s="12"/>
      <c r="H8" s="19"/>
      <c r="I8" s="12"/>
      <c r="J8" s="10"/>
      <c r="K8" s="174"/>
      <c r="L8" s="41"/>
      <c r="M8" s="32"/>
      <c r="R8" s="71"/>
    </row>
    <row r="9" spans="1:20" ht="12.75">
      <c r="A9" s="7" t="s">
        <v>200</v>
      </c>
      <c r="D9" s="157"/>
      <c r="F9" s="145"/>
      <c r="G9" s="12"/>
      <c r="H9" s="19"/>
      <c r="I9" s="12"/>
      <c r="J9" s="10"/>
      <c r="K9" s="174"/>
      <c r="L9" s="41"/>
      <c r="M9" s="32">
        <f>IF(D9="Personnel",G9,0)</f>
        <v>0</v>
      </c>
      <c r="N9" s="38">
        <f>IF(D9="Hardware",G9,0)</f>
        <v>0</v>
      </c>
      <c r="O9" s="32">
        <f>IF(D9="software",G9,0)</f>
        <v>0</v>
      </c>
      <c r="P9" s="38">
        <f>IF(D9="contractual services",G9,0)</f>
        <v>0</v>
      </c>
      <c r="Q9" s="32">
        <f>IF(D9="Other NPS",G9,0)</f>
        <v>0</v>
      </c>
      <c r="R9" s="71"/>
      <c r="S9" s="8">
        <f>IF(E9="yes",G9,0)</f>
        <v>0</v>
      </c>
      <c r="T9" s="8">
        <f>IF(E9="no",G9,0)</f>
        <v>0</v>
      </c>
    </row>
    <row r="10" spans="2:20" ht="12.75">
      <c r="B10" t="s">
        <v>204</v>
      </c>
      <c r="D10" s="157"/>
      <c r="F10" s="153" t="s">
        <v>203</v>
      </c>
      <c r="G10" s="12"/>
      <c r="H10" s="19"/>
      <c r="I10" s="12"/>
      <c r="J10" s="10"/>
      <c r="K10" s="174"/>
      <c r="L10" s="41"/>
      <c r="M10" s="32">
        <f>IF(D10="Personnel",G10,0)</f>
        <v>0</v>
      </c>
      <c r="N10" s="38">
        <f>IF(D10="Hardware",G10,0)</f>
        <v>0</v>
      </c>
      <c r="O10" s="32">
        <f>IF(D10="software",G10,0)</f>
        <v>0</v>
      </c>
      <c r="P10" s="38">
        <f>IF(D10="contractual services",G10,0)</f>
        <v>0</v>
      </c>
      <c r="Q10" s="32">
        <f>IF(D10="Other NPS",G10,0)</f>
        <v>0</v>
      </c>
      <c r="R10" s="71"/>
      <c r="S10" s="8">
        <f>IF(E10="yes",G10,0)</f>
        <v>0</v>
      </c>
      <c r="T10" s="8">
        <f>IF(E10="no",G10,0)</f>
        <v>0</v>
      </c>
    </row>
    <row r="11" spans="3:20" ht="12.75">
      <c r="C11" t="s">
        <v>63</v>
      </c>
      <c r="D11" s="157" t="s">
        <v>25</v>
      </c>
      <c r="E11" s="44" t="s">
        <v>54</v>
      </c>
      <c r="F11" s="145" t="s">
        <v>193</v>
      </c>
      <c r="G11" s="143">
        <v>1300</v>
      </c>
      <c r="H11" s="19">
        <v>11115</v>
      </c>
      <c r="I11" s="12"/>
      <c r="J11" s="10"/>
      <c r="K11" s="174"/>
      <c r="L11" s="41"/>
      <c r="M11" s="32">
        <f>IF(D11="Personnel",G11,0)</f>
        <v>1300</v>
      </c>
      <c r="N11" s="38">
        <f>IF(D11="Hardware",G11,0)</f>
        <v>0</v>
      </c>
      <c r="O11" s="32">
        <f>IF(D11="software",G11,0)</f>
        <v>0</v>
      </c>
      <c r="P11" s="38">
        <f>IF(D11="contractual services",G11,0)</f>
        <v>0</v>
      </c>
      <c r="Q11" s="32">
        <f>IF(D11="Other NPS",G11,0)</f>
        <v>0</v>
      </c>
      <c r="R11" s="71"/>
      <c r="S11" s="8">
        <f>IF(E11="yes",G11,0)</f>
        <v>0</v>
      </c>
      <c r="T11" s="8">
        <f>IF(E11="no",G11,0)</f>
        <v>1300</v>
      </c>
    </row>
    <row r="12" spans="1:20" ht="12.75">
      <c r="A12" s="35"/>
      <c r="B12" s="35"/>
      <c r="C12" s="35" t="s">
        <v>63</v>
      </c>
      <c r="D12" s="208" t="s">
        <v>25</v>
      </c>
      <c r="E12" s="209" t="s">
        <v>54</v>
      </c>
      <c r="F12" s="210" t="s">
        <v>194</v>
      </c>
      <c r="G12" s="146">
        <v>2400</v>
      </c>
      <c r="H12" s="141">
        <v>6000</v>
      </c>
      <c r="I12" s="140"/>
      <c r="J12" s="10"/>
      <c r="K12" s="174"/>
      <c r="L12" s="41"/>
      <c r="M12" s="32">
        <f aca="true" t="shared" si="0" ref="M12:M75">IF(D12="Personnel",G12,0)</f>
        <v>2400</v>
      </c>
      <c r="N12" s="38">
        <f aca="true" t="shared" si="1" ref="N12:N75">IF(D12="Hardware",G12,0)</f>
        <v>0</v>
      </c>
      <c r="O12" s="32">
        <f aca="true" t="shared" si="2" ref="O12:O75">IF(D12="software",G12,0)</f>
        <v>0</v>
      </c>
      <c r="P12" s="38">
        <f aca="true" t="shared" si="3" ref="P12:P75">IF(D12="contractual services",G12,0)</f>
        <v>0</v>
      </c>
      <c r="Q12" s="32">
        <f aca="true" t="shared" si="4" ref="Q12:Q75">IF(D12="Other NPS",G12,0)</f>
        <v>0</v>
      </c>
      <c r="R12" s="71"/>
      <c r="S12" s="8">
        <f aca="true" t="shared" si="5" ref="S12:S75">IF(E12="yes",G12,0)</f>
        <v>0</v>
      </c>
      <c r="T12" s="8">
        <f aca="true" t="shared" si="6" ref="T12:T75">IF(E12="no",G12,0)</f>
        <v>2400</v>
      </c>
    </row>
    <row r="13" spans="1:20" ht="12.75">
      <c r="A13" s="35"/>
      <c r="B13" s="35"/>
      <c r="C13" s="35" t="s">
        <v>63</v>
      </c>
      <c r="D13" s="208" t="s">
        <v>25</v>
      </c>
      <c r="E13" s="209" t="s">
        <v>54</v>
      </c>
      <c r="F13" s="210" t="s">
        <v>239</v>
      </c>
      <c r="G13" s="146">
        <v>2400</v>
      </c>
      <c r="H13" s="141">
        <v>6000</v>
      </c>
      <c r="I13" s="140"/>
      <c r="J13" s="10"/>
      <c r="K13" s="174"/>
      <c r="L13" s="41"/>
      <c r="M13" s="32">
        <f t="shared" si="0"/>
        <v>2400</v>
      </c>
      <c r="N13" s="38">
        <f t="shared" si="1"/>
        <v>0</v>
      </c>
      <c r="O13" s="32">
        <f t="shared" si="2"/>
        <v>0</v>
      </c>
      <c r="P13" s="38">
        <f t="shared" si="3"/>
        <v>0</v>
      </c>
      <c r="Q13" s="32">
        <f t="shared" si="4"/>
        <v>0</v>
      </c>
      <c r="R13" s="71"/>
      <c r="S13" s="8">
        <f t="shared" si="5"/>
        <v>0</v>
      </c>
      <c r="T13" s="8">
        <f t="shared" si="6"/>
        <v>2400</v>
      </c>
    </row>
    <row r="14" spans="3:20" ht="25.5">
      <c r="C14" t="s">
        <v>63</v>
      </c>
      <c r="D14" s="157" t="s">
        <v>25</v>
      </c>
      <c r="E14" s="44" t="s">
        <v>54</v>
      </c>
      <c r="F14" s="145" t="s">
        <v>195</v>
      </c>
      <c r="G14" s="143">
        <v>1200</v>
      </c>
      <c r="H14" s="19">
        <v>6920</v>
      </c>
      <c r="I14" s="12">
        <v>2640</v>
      </c>
      <c r="J14" s="10"/>
      <c r="K14" s="174"/>
      <c r="L14" s="41"/>
      <c r="M14" s="32">
        <f t="shared" si="0"/>
        <v>1200</v>
      </c>
      <c r="N14" s="38">
        <f t="shared" si="1"/>
        <v>0</v>
      </c>
      <c r="O14" s="32">
        <f t="shared" si="2"/>
        <v>0</v>
      </c>
      <c r="P14" s="38">
        <f t="shared" si="3"/>
        <v>0</v>
      </c>
      <c r="Q14" s="32">
        <f t="shared" si="4"/>
        <v>0</v>
      </c>
      <c r="R14" s="71"/>
      <c r="S14" s="8">
        <f t="shared" si="5"/>
        <v>0</v>
      </c>
      <c r="T14" s="8">
        <f t="shared" si="6"/>
        <v>1200</v>
      </c>
    </row>
    <row r="15" spans="3:20" ht="25.5">
      <c r="C15" t="s">
        <v>63</v>
      </c>
      <c r="D15" s="157" t="s">
        <v>29</v>
      </c>
      <c r="E15" s="44" t="s">
        <v>54</v>
      </c>
      <c r="F15" s="145" t="s">
        <v>499</v>
      </c>
      <c r="G15" s="12">
        <v>4000</v>
      </c>
      <c r="H15" s="19"/>
      <c r="I15" s="12"/>
      <c r="J15" s="10"/>
      <c r="K15" s="174"/>
      <c r="L15" s="41"/>
      <c r="M15" s="32">
        <f t="shared" si="0"/>
        <v>0</v>
      </c>
      <c r="N15" s="38">
        <f t="shared" si="1"/>
        <v>0</v>
      </c>
      <c r="O15" s="32">
        <f t="shared" si="2"/>
        <v>0</v>
      </c>
      <c r="P15" s="38">
        <f t="shared" si="3"/>
        <v>0</v>
      </c>
      <c r="Q15" s="32">
        <f t="shared" si="4"/>
        <v>4000</v>
      </c>
      <c r="R15" s="71"/>
      <c r="S15" s="8">
        <f t="shared" si="5"/>
        <v>0</v>
      </c>
      <c r="T15" s="8">
        <f t="shared" si="6"/>
        <v>4000</v>
      </c>
    </row>
    <row r="16" spans="3:20" ht="25.5">
      <c r="C16" t="s">
        <v>63</v>
      </c>
      <c r="D16" s="157" t="s">
        <v>29</v>
      </c>
      <c r="E16" s="44" t="s">
        <v>54</v>
      </c>
      <c r="F16" s="349" t="s">
        <v>533</v>
      </c>
      <c r="G16" s="12">
        <v>46165</v>
      </c>
      <c r="H16" s="19"/>
      <c r="I16" s="12"/>
      <c r="J16" s="10"/>
      <c r="K16" s="174"/>
      <c r="L16" s="41"/>
      <c r="M16" s="32">
        <f t="shared" si="0"/>
        <v>0</v>
      </c>
      <c r="N16" s="38">
        <f t="shared" si="1"/>
        <v>0</v>
      </c>
      <c r="O16" s="32">
        <f t="shared" si="2"/>
        <v>0</v>
      </c>
      <c r="P16" s="38">
        <f t="shared" si="3"/>
        <v>0</v>
      </c>
      <c r="Q16" s="32">
        <f t="shared" si="4"/>
        <v>46165</v>
      </c>
      <c r="R16" s="71"/>
      <c r="S16" s="8">
        <f t="shared" si="5"/>
        <v>0</v>
      </c>
      <c r="T16" s="8">
        <f t="shared" si="6"/>
        <v>46165</v>
      </c>
    </row>
    <row r="17" spans="4:20" ht="12.75">
      <c r="D17" s="157"/>
      <c r="F17" s="145"/>
      <c r="G17" s="12"/>
      <c r="H17" s="19"/>
      <c r="I17" s="12"/>
      <c r="J17" s="10"/>
      <c r="K17" s="174"/>
      <c r="L17" s="41"/>
      <c r="M17" s="32">
        <f t="shared" si="0"/>
        <v>0</v>
      </c>
      <c r="N17" s="38">
        <f t="shared" si="1"/>
        <v>0</v>
      </c>
      <c r="O17" s="32">
        <f t="shared" si="2"/>
        <v>0</v>
      </c>
      <c r="P17" s="38">
        <f t="shared" si="3"/>
        <v>0</v>
      </c>
      <c r="Q17" s="32">
        <f t="shared" si="4"/>
        <v>0</v>
      </c>
      <c r="R17" s="71"/>
      <c r="S17" s="8">
        <f t="shared" si="5"/>
        <v>0</v>
      </c>
      <c r="T17" s="8">
        <f t="shared" si="6"/>
        <v>0</v>
      </c>
    </row>
    <row r="18" spans="2:20" ht="12.75">
      <c r="B18" t="s">
        <v>204</v>
      </c>
      <c r="D18" s="157"/>
      <c r="F18" s="153" t="s">
        <v>240</v>
      </c>
      <c r="G18" s="12"/>
      <c r="H18" s="19"/>
      <c r="I18" s="12"/>
      <c r="J18" s="10"/>
      <c r="K18" s="174"/>
      <c r="L18" s="41"/>
      <c r="M18" s="32">
        <f t="shared" si="0"/>
        <v>0</v>
      </c>
      <c r="N18" s="38">
        <f t="shared" si="1"/>
        <v>0</v>
      </c>
      <c r="O18" s="32">
        <f t="shared" si="2"/>
        <v>0</v>
      </c>
      <c r="P18" s="38">
        <f t="shared" si="3"/>
        <v>0</v>
      </c>
      <c r="Q18" s="32">
        <f t="shared" si="4"/>
        <v>0</v>
      </c>
      <c r="R18" s="71"/>
      <c r="S18" s="8">
        <f t="shared" si="5"/>
        <v>0</v>
      </c>
      <c r="T18" s="8">
        <f t="shared" si="6"/>
        <v>0</v>
      </c>
    </row>
    <row r="19" spans="3:20" ht="25.5">
      <c r="C19" t="s">
        <v>63</v>
      </c>
      <c r="D19" s="157" t="s">
        <v>25</v>
      </c>
      <c r="E19" s="44" t="s">
        <v>54</v>
      </c>
      <c r="F19" s="349" t="s">
        <v>531</v>
      </c>
      <c r="G19" s="143">
        <v>6812</v>
      </c>
      <c r="H19" s="19"/>
      <c r="I19" s="12"/>
      <c r="J19" s="10"/>
      <c r="K19" s="174"/>
      <c r="L19" s="41"/>
      <c r="M19" s="32">
        <f t="shared" si="0"/>
        <v>6812</v>
      </c>
      <c r="N19" s="38">
        <f t="shared" si="1"/>
        <v>0</v>
      </c>
      <c r="O19" s="32">
        <f t="shared" si="2"/>
        <v>0</v>
      </c>
      <c r="P19" s="38">
        <f t="shared" si="3"/>
        <v>0</v>
      </c>
      <c r="Q19" s="32">
        <f t="shared" si="4"/>
        <v>0</v>
      </c>
      <c r="R19" s="71"/>
      <c r="S19" s="8">
        <f t="shared" si="5"/>
        <v>0</v>
      </c>
      <c r="T19" s="8">
        <f t="shared" si="6"/>
        <v>6812</v>
      </c>
    </row>
    <row r="20" spans="3:20" ht="12.75">
      <c r="C20" t="s">
        <v>63</v>
      </c>
      <c r="D20" s="157" t="s">
        <v>25</v>
      </c>
      <c r="E20" s="44" t="s">
        <v>54</v>
      </c>
      <c r="F20" s="145" t="s">
        <v>241</v>
      </c>
      <c r="G20" s="143">
        <v>1200</v>
      </c>
      <c r="H20" s="19"/>
      <c r="I20" s="12"/>
      <c r="J20" s="10"/>
      <c r="K20" s="174"/>
      <c r="L20" s="41"/>
      <c r="M20" s="32">
        <f t="shared" si="0"/>
        <v>1200</v>
      </c>
      <c r="N20" s="38">
        <f t="shared" si="1"/>
        <v>0</v>
      </c>
      <c r="O20" s="32">
        <f t="shared" si="2"/>
        <v>0</v>
      </c>
      <c r="P20" s="38">
        <f t="shared" si="3"/>
        <v>0</v>
      </c>
      <c r="Q20" s="32">
        <f t="shared" si="4"/>
        <v>0</v>
      </c>
      <c r="R20" s="71"/>
      <c r="S20" s="8">
        <f t="shared" si="5"/>
        <v>0</v>
      </c>
      <c r="T20" s="8">
        <f t="shared" si="6"/>
        <v>1200</v>
      </c>
    </row>
    <row r="21" spans="3:20" ht="12.75">
      <c r="C21" t="s">
        <v>63</v>
      </c>
      <c r="D21" s="157" t="s">
        <v>25</v>
      </c>
      <c r="E21" s="44" t="s">
        <v>54</v>
      </c>
      <c r="F21" s="145" t="s">
        <v>242</v>
      </c>
      <c r="G21" s="143">
        <v>2000</v>
      </c>
      <c r="H21" s="19"/>
      <c r="I21" s="12"/>
      <c r="J21" s="10"/>
      <c r="K21" s="174"/>
      <c r="L21" s="41"/>
      <c r="M21" s="32">
        <f t="shared" si="0"/>
        <v>2000</v>
      </c>
      <c r="N21" s="38">
        <f t="shared" si="1"/>
        <v>0</v>
      </c>
      <c r="O21" s="32">
        <f t="shared" si="2"/>
        <v>0</v>
      </c>
      <c r="P21" s="38">
        <f t="shared" si="3"/>
        <v>0</v>
      </c>
      <c r="Q21" s="32">
        <f t="shared" si="4"/>
        <v>0</v>
      </c>
      <c r="R21" s="71"/>
      <c r="S21" s="8">
        <f t="shared" si="5"/>
        <v>0</v>
      </c>
      <c r="T21" s="8">
        <f t="shared" si="6"/>
        <v>2000</v>
      </c>
    </row>
    <row r="22" spans="3:20" ht="25.5">
      <c r="C22" t="s">
        <v>63</v>
      </c>
      <c r="D22" s="157" t="s">
        <v>25</v>
      </c>
      <c r="E22" s="44" t="s">
        <v>54</v>
      </c>
      <c r="F22" s="145" t="s">
        <v>243</v>
      </c>
      <c r="G22" s="147">
        <v>2752</v>
      </c>
      <c r="H22" s="19">
        <v>14000</v>
      </c>
      <c r="I22" s="12"/>
      <c r="J22" s="10"/>
      <c r="K22" s="174"/>
      <c r="L22" s="41"/>
      <c r="M22" s="32">
        <f t="shared" si="0"/>
        <v>2752</v>
      </c>
      <c r="N22" s="38">
        <f t="shared" si="1"/>
        <v>0</v>
      </c>
      <c r="O22" s="32">
        <f t="shared" si="2"/>
        <v>0</v>
      </c>
      <c r="P22" s="38">
        <f t="shared" si="3"/>
        <v>0</v>
      </c>
      <c r="Q22" s="32">
        <f t="shared" si="4"/>
        <v>0</v>
      </c>
      <c r="R22" s="71"/>
      <c r="S22" s="8">
        <f t="shared" si="5"/>
        <v>0</v>
      </c>
      <c r="T22" s="8">
        <f t="shared" si="6"/>
        <v>2752</v>
      </c>
    </row>
    <row r="23" spans="3:20" ht="12.75">
      <c r="C23" t="s">
        <v>63</v>
      </c>
      <c r="D23" s="157" t="s">
        <v>28</v>
      </c>
      <c r="E23" s="44" t="s">
        <v>54</v>
      </c>
      <c r="F23" s="145" t="s">
        <v>529</v>
      </c>
      <c r="G23" s="140">
        <v>18993</v>
      </c>
      <c r="H23" s="19"/>
      <c r="I23" s="12"/>
      <c r="J23" s="10"/>
      <c r="K23" s="19"/>
      <c r="L23" s="41"/>
      <c r="M23" s="32">
        <f t="shared" si="0"/>
        <v>0</v>
      </c>
      <c r="N23" s="38">
        <f t="shared" si="1"/>
        <v>0</v>
      </c>
      <c r="O23" s="32">
        <f t="shared" si="2"/>
        <v>0</v>
      </c>
      <c r="P23" s="38">
        <f t="shared" si="3"/>
        <v>18993</v>
      </c>
      <c r="Q23" s="32">
        <f t="shared" si="4"/>
        <v>0</v>
      </c>
      <c r="R23" s="71"/>
      <c r="S23" s="8">
        <f t="shared" si="5"/>
        <v>0</v>
      </c>
      <c r="T23" s="8">
        <f t="shared" si="6"/>
        <v>18993</v>
      </c>
    </row>
    <row r="24" spans="3:20" ht="25.5">
      <c r="C24" t="s">
        <v>63</v>
      </c>
      <c r="D24" s="157" t="s">
        <v>29</v>
      </c>
      <c r="E24" s="44" t="s">
        <v>54</v>
      </c>
      <c r="F24" s="349" t="s">
        <v>535</v>
      </c>
      <c r="G24" s="12">
        <v>10000</v>
      </c>
      <c r="H24" s="19"/>
      <c r="I24" s="12"/>
      <c r="J24" s="10"/>
      <c r="K24" s="174"/>
      <c r="L24" s="41"/>
      <c r="M24" s="32">
        <f t="shared" si="0"/>
        <v>0</v>
      </c>
      <c r="N24" s="38">
        <f t="shared" si="1"/>
        <v>0</v>
      </c>
      <c r="O24" s="32">
        <f t="shared" si="2"/>
        <v>0</v>
      </c>
      <c r="P24" s="38">
        <f t="shared" si="3"/>
        <v>0</v>
      </c>
      <c r="Q24" s="32">
        <f t="shared" si="4"/>
        <v>10000</v>
      </c>
      <c r="R24" s="71"/>
      <c r="S24" s="8">
        <f t="shared" si="5"/>
        <v>0</v>
      </c>
      <c r="T24" s="8">
        <f t="shared" si="6"/>
        <v>10000</v>
      </c>
    </row>
    <row r="25" spans="4:20" ht="12.75">
      <c r="D25" s="157"/>
      <c r="F25" s="145"/>
      <c r="G25" s="12"/>
      <c r="H25" s="19"/>
      <c r="I25" s="12"/>
      <c r="J25" s="10"/>
      <c r="K25" s="174"/>
      <c r="L25" s="41"/>
      <c r="M25" s="32">
        <f t="shared" si="0"/>
        <v>0</v>
      </c>
      <c r="N25" s="38">
        <f t="shared" si="1"/>
        <v>0</v>
      </c>
      <c r="O25" s="32">
        <f t="shared" si="2"/>
        <v>0</v>
      </c>
      <c r="P25" s="38">
        <f t="shared" si="3"/>
        <v>0</v>
      </c>
      <c r="Q25" s="32">
        <f t="shared" si="4"/>
        <v>0</v>
      </c>
      <c r="R25" s="71"/>
      <c r="S25" s="8">
        <f t="shared" si="5"/>
        <v>0</v>
      </c>
      <c r="T25" s="8">
        <f t="shared" si="6"/>
        <v>0</v>
      </c>
    </row>
    <row r="26" spans="2:20" ht="25.5">
      <c r="B26" t="s">
        <v>204</v>
      </c>
      <c r="D26" s="157"/>
      <c r="F26" s="153" t="s">
        <v>296</v>
      </c>
      <c r="G26" s="12"/>
      <c r="H26" s="19"/>
      <c r="I26" s="12"/>
      <c r="J26" s="10"/>
      <c r="K26" s="174"/>
      <c r="L26" s="41"/>
      <c r="M26" s="32">
        <f t="shared" si="0"/>
        <v>0</v>
      </c>
      <c r="N26" s="38">
        <f t="shared" si="1"/>
        <v>0</v>
      </c>
      <c r="O26" s="32">
        <f t="shared" si="2"/>
        <v>0</v>
      </c>
      <c r="P26" s="38">
        <f t="shared" si="3"/>
        <v>0</v>
      </c>
      <c r="Q26" s="32">
        <f t="shared" si="4"/>
        <v>0</v>
      </c>
      <c r="R26" s="71"/>
      <c r="S26" s="8">
        <f t="shared" si="5"/>
        <v>0</v>
      </c>
      <c r="T26" s="8">
        <f t="shared" si="6"/>
        <v>0</v>
      </c>
    </row>
    <row r="27" spans="3:20" ht="12.75">
      <c r="C27" t="s">
        <v>63</v>
      </c>
      <c r="D27" s="157" t="s">
        <v>25</v>
      </c>
      <c r="E27" s="44" t="s">
        <v>54</v>
      </c>
      <c r="F27" s="145" t="s">
        <v>297</v>
      </c>
      <c r="G27" s="147">
        <v>800</v>
      </c>
      <c r="H27" s="19"/>
      <c r="I27" s="12"/>
      <c r="J27" s="10"/>
      <c r="K27" s="174"/>
      <c r="L27" s="41"/>
      <c r="M27" s="32">
        <f t="shared" si="0"/>
        <v>800</v>
      </c>
      <c r="N27" s="38">
        <f t="shared" si="1"/>
        <v>0</v>
      </c>
      <c r="O27" s="32">
        <f t="shared" si="2"/>
        <v>0</v>
      </c>
      <c r="P27" s="38">
        <f t="shared" si="3"/>
        <v>0</v>
      </c>
      <c r="Q27" s="32">
        <f t="shared" si="4"/>
        <v>0</v>
      </c>
      <c r="R27" s="71"/>
      <c r="S27" s="8">
        <f t="shared" si="5"/>
        <v>0</v>
      </c>
      <c r="T27" s="8">
        <f t="shared" si="6"/>
        <v>800</v>
      </c>
    </row>
    <row r="28" spans="3:20" ht="12.75">
      <c r="C28" t="s">
        <v>63</v>
      </c>
      <c r="D28" s="157" t="s">
        <v>25</v>
      </c>
      <c r="E28" s="44" t="s">
        <v>54</v>
      </c>
      <c r="F28" s="145" t="s">
        <v>298</v>
      </c>
      <c r="G28" s="143">
        <v>1200</v>
      </c>
      <c r="H28" s="19"/>
      <c r="I28" s="12"/>
      <c r="J28" s="10"/>
      <c r="K28" s="174"/>
      <c r="L28" s="41"/>
      <c r="M28" s="32">
        <f t="shared" si="0"/>
        <v>1200</v>
      </c>
      <c r="N28" s="38">
        <f t="shared" si="1"/>
        <v>0</v>
      </c>
      <c r="O28" s="32">
        <f t="shared" si="2"/>
        <v>0</v>
      </c>
      <c r="P28" s="38">
        <f t="shared" si="3"/>
        <v>0</v>
      </c>
      <c r="Q28" s="32">
        <f t="shared" si="4"/>
        <v>0</v>
      </c>
      <c r="R28" s="71"/>
      <c r="S28" s="8">
        <f t="shared" si="5"/>
        <v>0</v>
      </c>
      <c r="T28" s="8">
        <f t="shared" si="6"/>
        <v>1200</v>
      </c>
    </row>
    <row r="29" spans="3:20" ht="12.75">
      <c r="C29" t="s">
        <v>63</v>
      </c>
      <c r="D29" s="157" t="s">
        <v>25</v>
      </c>
      <c r="E29" s="44" t="s">
        <v>54</v>
      </c>
      <c r="F29" s="145" t="s">
        <v>299</v>
      </c>
      <c r="G29" s="143">
        <v>1200</v>
      </c>
      <c r="H29" s="19"/>
      <c r="I29" s="12"/>
      <c r="J29" s="10"/>
      <c r="K29" s="174"/>
      <c r="L29" s="41"/>
      <c r="M29" s="32">
        <f t="shared" si="0"/>
        <v>1200</v>
      </c>
      <c r="N29" s="38">
        <f t="shared" si="1"/>
        <v>0</v>
      </c>
      <c r="O29" s="32">
        <f t="shared" si="2"/>
        <v>0</v>
      </c>
      <c r="P29" s="38">
        <f t="shared" si="3"/>
        <v>0</v>
      </c>
      <c r="Q29" s="32">
        <f t="shared" si="4"/>
        <v>0</v>
      </c>
      <c r="R29" s="71"/>
      <c r="S29" s="8">
        <f t="shared" si="5"/>
        <v>0</v>
      </c>
      <c r="T29" s="8">
        <f t="shared" si="6"/>
        <v>1200</v>
      </c>
    </row>
    <row r="30" spans="3:20" ht="12.75">
      <c r="C30" t="s">
        <v>63</v>
      </c>
      <c r="D30" s="157" t="s">
        <v>25</v>
      </c>
      <c r="E30" s="44" t="s">
        <v>54</v>
      </c>
      <c r="F30" s="145" t="s">
        <v>300</v>
      </c>
      <c r="G30" s="143">
        <v>2000</v>
      </c>
      <c r="H30" s="19"/>
      <c r="I30" s="12"/>
      <c r="J30" s="10"/>
      <c r="K30" s="174"/>
      <c r="L30" s="41"/>
      <c r="M30" s="32">
        <f t="shared" si="0"/>
        <v>2000</v>
      </c>
      <c r="N30" s="38">
        <f t="shared" si="1"/>
        <v>0</v>
      </c>
      <c r="O30" s="32">
        <f t="shared" si="2"/>
        <v>0</v>
      </c>
      <c r="P30" s="38">
        <f t="shared" si="3"/>
        <v>0</v>
      </c>
      <c r="Q30" s="32">
        <f t="shared" si="4"/>
        <v>0</v>
      </c>
      <c r="R30" s="71"/>
      <c r="S30" s="8">
        <f t="shared" si="5"/>
        <v>0</v>
      </c>
      <c r="T30" s="8">
        <f t="shared" si="6"/>
        <v>2000</v>
      </c>
    </row>
    <row r="31" spans="3:20" ht="25.5">
      <c r="C31" t="s">
        <v>63</v>
      </c>
      <c r="D31" s="157" t="s">
        <v>25</v>
      </c>
      <c r="E31" s="44" t="s">
        <v>54</v>
      </c>
      <c r="F31" s="145" t="s">
        <v>301</v>
      </c>
      <c r="G31" s="143">
        <v>2000</v>
      </c>
      <c r="H31" s="19">
        <v>4800</v>
      </c>
      <c r="I31" s="12"/>
      <c r="J31" s="10"/>
      <c r="K31" s="174"/>
      <c r="L31" s="41"/>
      <c r="M31" s="32">
        <f t="shared" si="0"/>
        <v>2000</v>
      </c>
      <c r="N31" s="38">
        <f t="shared" si="1"/>
        <v>0</v>
      </c>
      <c r="O31" s="32">
        <f t="shared" si="2"/>
        <v>0</v>
      </c>
      <c r="P31" s="38">
        <f t="shared" si="3"/>
        <v>0</v>
      </c>
      <c r="Q31" s="32">
        <f t="shared" si="4"/>
        <v>0</v>
      </c>
      <c r="R31" s="71"/>
      <c r="S31" s="8">
        <f t="shared" si="5"/>
        <v>0</v>
      </c>
      <c r="T31" s="8">
        <f t="shared" si="6"/>
        <v>2000</v>
      </c>
    </row>
    <row r="32" spans="7:20" ht="12.75">
      <c r="G32" s="12"/>
      <c r="H32" s="19"/>
      <c r="I32" s="12"/>
      <c r="J32" s="10"/>
      <c r="K32" s="174"/>
      <c r="L32" s="41"/>
      <c r="M32" s="32">
        <f t="shared" si="0"/>
        <v>0</v>
      </c>
      <c r="N32" s="38">
        <f t="shared" si="1"/>
        <v>0</v>
      </c>
      <c r="O32" s="32">
        <f t="shared" si="2"/>
        <v>0</v>
      </c>
      <c r="P32" s="38">
        <f t="shared" si="3"/>
        <v>0</v>
      </c>
      <c r="Q32" s="32">
        <f t="shared" si="4"/>
        <v>0</v>
      </c>
      <c r="R32" s="71"/>
      <c r="S32" s="8">
        <f t="shared" si="5"/>
        <v>0</v>
      </c>
      <c r="T32" s="8">
        <f t="shared" si="6"/>
        <v>0</v>
      </c>
    </row>
    <row r="33" spans="7:20" ht="12.75">
      <c r="G33" s="12"/>
      <c r="H33" s="19"/>
      <c r="I33" s="12"/>
      <c r="J33" s="10"/>
      <c r="K33" s="174"/>
      <c r="L33" s="41"/>
      <c r="M33" s="32">
        <f t="shared" si="0"/>
        <v>0</v>
      </c>
      <c r="N33" s="38">
        <f t="shared" si="1"/>
        <v>0</v>
      </c>
      <c r="O33" s="32">
        <f t="shared" si="2"/>
        <v>0</v>
      </c>
      <c r="P33" s="38">
        <f t="shared" si="3"/>
        <v>0</v>
      </c>
      <c r="Q33" s="32">
        <f t="shared" si="4"/>
        <v>0</v>
      </c>
      <c r="R33" s="71"/>
      <c r="S33" s="8">
        <f t="shared" si="5"/>
        <v>0</v>
      </c>
      <c r="T33" s="8">
        <f t="shared" si="6"/>
        <v>0</v>
      </c>
    </row>
    <row r="34" spans="7:20" ht="12.75">
      <c r="G34" s="12"/>
      <c r="H34" s="19"/>
      <c r="I34" s="12"/>
      <c r="J34" s="10"/>
      <c r="K34" s="174"/>
      <c r="L34" s="41"/>
      <c r="M34" s="32">
        <f t="shared" si="0"/>
        <v>0</v>
      </c>
      <c r="N34" s="38">
        <f t="shared" si="1"/>
        <v>0</v>
      </c>
      <c r="O34" s="32">
        <f t="shared" si="2"/>
        <v>0</v>
      </c>
      <c r="P34" s="38">
        <f t="shared" si="3"/>
        <v>0</v>
      </c>
      <c r="Q34" s="32">
        <f t="shared" si="4"/>
        <v>0</v>
      </c>
      <c r="R34" s="71"/>
      <c r="S34" s="8">
        <f t="shared" si="5"/>
        <v>0</v>
      </c>
      <c r="T34" s="8">
        <f t="shared" si="6"/>
        <v>0</v>
      </c>
    </row>
    <row r="35" spans="7:20" ht="12.75">
      <c r="G35" s="12"/>
      <c r="H35" s="19"/>
      <c r="I35" s="12"/>
      <c r="J35" s="10"/>
      <c r="K35" s="174"/>
      <c r="L35" s="41"/>
      <c r="M35" s="32">
        <f t="shared" si="0"/>
        <v>0</v>
      </c>
      <c r="N35" s="38">
        <f t="shared" si="1"/>
        <v>0</v>
      </c>
      <c r="O35" s="32">
        <f t="shared" si="2"/>
        <v>0</v>
      </c>
      <c r="P35" s="38">
        <f t="shared" si="3"/>
        <v>0</v>
      </c>
      <c r="Q35" s="32">
        <f t="shared" si="4"/>
        <v>0</v>
      </c>
      <c r="R35" s="71"/>
      <c r="S35" s="8">
        <f t="shared" si="5"/>
        <v>0</v>
      </c>
      <c r="T35" s="8">
        <f t="shared" si="6"/>
        <v>0</v>
      </c>
    </row>
    <row r="36" spans="7:20" ht="12.75">
      <c r="G36" s="12"/>
      <c r="H36" s="19"/>
      <c r="I36" s="12"/>
      <c r="J36" s="10"/>
      <c r="K36" s="174"/>
      <c r="L36" s="41"/>
      <c r="M36" s="32">
        <f t="shared" si="0"/>
        <v>0</v>
      </c>
      <c r="N36" s="38">
        <f t="shared" si="1"/>
        <v>0</v>
      </c>
      <c r="O36" s="32">
        <f t="shared" si="2"/>
        <v>0</v>
      </c>
      <c r="P36" s="38">
        <f t="shared" si="3"/>
        <v>0</v>
      </c>
      <c r="Q36" s="32">
        <f t="shared" si="4"/>
        <v>0</v>
      </c>
      <c r="R36" s="71"/>
      <c r="S36" s="8">
        <f t="shared" si="5"/>
        <v>0</v>
      </c>
      <c r="T36" s="8">
        <f t="shared" si="6"/>
        <v>0</v>
      </c>
    </row>
    <row r="37" spans="7:20" ht="12.75">
      <c r="G37" s="12"/>
      <c r="H37" s="19"/>
      <c r="I37" s="12"/>
      <c r="J37" s="10"/>
      <c r="K37" s="174"/>
      <c r="L37" s="41"/>
      <c r="M37" s="32">
        <f t="shared" si="0"/>
        <v>0</v>
      </c>
      <c r="N37" s="38">
        <f t="shared" si="1"/>
        <v>0</v>
      </c>
      <c r="O37" s="32">
        <f t="shared" si="2"/>
        <v>0</v>
      </c>
      <c r="P37" s="38">
        <f t="shared" si="3"/>
        <v>0</v>
      </c>
      <c r="Q37" s="32">
        <f t="shared" si="4"/>
        <v>0</v>
      </c>
      <c r="R37" s="71"/>
      <c r="S37" s="8">
        <f t="shared" si="5"/>
        <v>0</v>
      </c>
      <c r="T37" s="8">
        <f t="shared" si="6"/>
        <v>0</v>
      </c>
    </row>
    <row r="38" spans="7:20" ht="12.75">
      <c r="G38" s="12"/>
      <c r="H38" s="19"/>
      <c r="I38" s="12"/>
      <c r="J38" s="10"/>
      <c r="K38" s="174"/>
      <c r="L38" s="41"/>
      <c r="M38" s="32">
        <f t="shared" si="0"/>
        <v>0</v>
      </c>
      <c r="N38" s="38">
        <f t="shared" si="1"/>
        <v>0</v>
      </c>
      <c r="O38" s="32">
        <f t="shared" si="2"/>
        <v>0</v>
      </c>
      <c r="P38" s="38">
        <f t="shared" si="3"/>
        <v>0</v>
      </c>
      <c r="Q38" s="32">
        <f t="shared" si="4"/>
        <v>0</v>
      </c>
      <c r="R38" s="71"/>
      <c r="S38" s="8">
        <f t="shared" si="5"/>
        <v>0</v>
      </c>
      <c r="T38" s="8">
        <f t="shared" si="6"/>
        <v>0</v>
      </c>
    </row>
    <row r="39" spans="7:20" ht="12.75">
      <c r="G39" s="12"/>
      <c r="H39" s="19"/>
      <c r="I39" s="12"/>
      <c r="J39" s="10"/>
      <c r="K39" s="174"/>
      <c r="L39" s="41"/>
      <c r="M39" s="32">
        <f t="shared" si="0"/>
        <v>0</v>
      </c>
      <c r="N39" s="38">
        <f t="shared" si="1"/>
        <v>0</v>
      </c>
      <c r="O39" s="32">
        <f t="shared" si="2"/>
        <v>0</v>
      </c>
      <c r="P39" s="38">
        <f t="shared" si="3"/>
        <v>0</v>
      </c>
      <c r="Q39" s="32">
        <f t="shared" si="4"/>
        <v>0</v>
      </c>
      <c r="R39" s="71"/>
      <c r="S39" s="8">
        <f t="shared" si="5"/>
        <v>0</v>
      </c>
      <c r="T39" s="8">
        <f t="shared" si="6"/>
        <v>0</v>
      </c>
    </row>
    <row r="40" spans="3:20" ht="13.5" thickBot="1">
      <c r="C40" s="14" t="s">
        <v>66</v>
      </c>
      <c r="G40" s="24"/>
      <c r="H40" s="25"/>
      <c r="I40" s="24"/>
      <c r="J40" s="26"/>
      <c r="K40" s="174"/>
      <c r="L40" s="41"/>
      <c r="M40" s="32">
        <f t="shared" si="0"/>
        <v>0</v>
      </c>
      <c r="N40" s="38">
        <f t="shared" si="1"/>
        <v>0</v>
      </c>
      <c r="O40" s="32">
        <f t="shared" si="2"/>
        <v>0</v>
      </c>
      <c r="P40" s="38">
        <f t="shared" si="3"/>
        <v>0</v>
      </c>
      <c r="Q40" s="32">
        <f t="shared" si="4"/>
        <v>0</v>
      </c>
      <c r="R40" s="71"/>
      <c r="S40" s="8">
        <f t="shared" si="5"/>
        <v>0</v>
      </c>
      <c r="T40" s="8">
        <f t="shared" si="6"/>
        <v>0</v>
      </c>
    </row>
    <row r="41" spans="3:20" ht="13.5" thickTop="1">
      <c r="C41" s="14"/>
      <c r="E41" s="133" t="s">
        <v>15</v>
      </c>
      <c r="F41" s="18" t="str">
        <f>A9</f>
        <v>Milestone #1 Governance and Project Management </v>
      </c>
      <c r="G41" s="12">
        <f>SUM(G9:G40)</f>
        <v>106422</v>
      </c>
      <c r="H41" s="12">
        <f>SUM(H9:H40)</f>
        <v>48835</v>
      </c>
      <c r="I41" s="12">
        <f>SUM(I9:I40)</f>
        <v>2640</v>
      </c>
      <c r="J41" s="12">
        <f>SUM(J9:J40)</f>
        <v>0</v>
      </c>
      <c r="K41" s="174"/>
      <c r="L41" s="41"/>
      <c r="M41" s="32">
        <f t="shared" si="0"/>
        <v>0</v>
      </c>
      <c r="N41" s="38">
        <f t="shared" si="1"/>
        <v>0</v>
      </c>
      <c r="O41" s="32">
        <f t="shared" si="2"/>
        <v>0</v>
      </c>
      <c r="P41" s="38">
        <f t="shared" si="3"/>
        <v>0</v>
      </c>
      <c r="Q41" s="32">
        <f t="shared" si="4"/>
        <v>0</v>
      </c>
      <c r="R41" s="71"/>
      <c r="S41" s="8">
        <f t="shared" si="5"/>
        <v>0</v>
      </c>
      <c r="T41" s="8">
        <f t="shared" si="6"/>
        <v>0</v>
      </c>
    </row>
    <row r="42" spans="3:20" ht="12.75">
      <c r="C42" s="14"/>
      <c r="G42" s="12"/>
      <c r="H42" s="19"/>
      <c r="I42" s="12"/>
      <c r="J42" s="10"/>
      <c r="K42" s="174"/>
      <c r="L42" s="41"/>
      <c r="M42" s="32">
        <f t="shared" si="0"/>
        <v>0</v>
      </c>
      <c r="N42" s="38">
        <f t="shared" si="1"/>
        <v>0</v>
      </c>
      <c r="O42" s="32">
        <f t="shared" si="2"/>
        <v>0</v>
      </c>
      <c r="P42" s="38">
        <f t="shared" si="3"/>
        <v>0</v>
      </c>
      <c r="Q42" s="32">
        <f t="shared" si="4"/>
        <v>0</v>
      </c>
      <c r="R42" s="71"/>
      <c r="S42" s="8">
        <f t="shared" si="5"/>
        <v>0</v>
      </c>
      <c r="T42" s="8">
        <f t="shared" si="6"/>
        <v>0</v>
      </c>
    </row>
    <row r="43" spans="7:20" ht="12.75">
      <c r="G43" s="12"/>
      <c r="H43" s="19"/>
      <c r="I43" s="12"/>
      <c r="J43" s="10"/>
      <c r="K43" s="174"/>
      <c r="L43" s="41"/>
      <c r="M43" s="32">
        <f t="shared" si="0"/>
        <v>0</v>
      </c>
      <c r="N43" s="38">
        <f t="shared" si="1"/>
        <v>0</v>
      </c>
      <c r="O43" s="32">
        <f t="shared" si="2"/>
        <v>0</v>
      </c>
      <c r="P43" s="38">
        <f t="shared" si="3"/>
        <v>0</v>
      </c>
      <c r="Q43" s="32">
        <f t="shared" si="4"/>
        <v>0</v>
      </c>
      <c r="R43" s="71"/>
      <c r="S43" s="8">
        <f t="shared" si="5"/>
        <v>0</v>
      </c>
      <c r="T43" s="8">
        <f t="shared" si="6"/>
        <v>0</v>
      </c>
    </row>
    <row r="44" spans="1:20" ht="12.75">
      <c r="A44" s="7" t="s">
        <v>302</v>
      </c>
      <c r="D44" s="157"/>
      <c r="F44" s="145"/>
      <c r="G44" s="12"/>
      <c r="H44" s="19"/>
      <c r="I44" s="12"/>
      <c r="J44" s="10"/>
      <c r="K44" s="174"/>
      <c r="L44" s="41"/>
      <c r="M44" s="32">
        <f t="shared" si="0"/>
        <v>0</v>
      </c>
      <c r="N44" s="38">
        <f t="shared" si="1"/>
        <v>0</v>
      </c>
      <c r="O44" s="32">
        <f t="shared" si="2"/>
        <v>0</v>
      </c>
      <c r="P44" s="38">
        <f t="shared" si="3"/>
        <v>0</v>
      </c>
      <c r="Q44" s="32">
        <f t="shared" si="4"/>
        <v>0</v>
      </c>
      <c r="R44" s="71"/>
      <c r="S44" s="8">
        <f t="shared" si="5"/>
        <v>0</v>
      </c>
      <c r="T44" s="8">
        <f t="shared" si="6"/>
        <v>0</v>
      </c>
    </row>
    <row r="45" spans="2:20" ht="25.5">
      <c r="B45" t="s">
        <v>201</v>
      </c>
      <c r="D45" s="157"/>
      <c r="F45" s="158" t="s">
        <v>218</v>
      </c>
      <c r="G45" s="12"/>
      <c r="H45" s="19"/>
      <c r="I45" s="12"/>
      <c r="J45" s="10"/>
      <c r="K45" s="174"/>
      <c r="L45" s="41"/>
      <c r="M45" s="32">
        <f t="shared" si="0"/>
        <v>0</v>
      </c>
      <c r="N45" s="38">
        <f t="shared" si="1"/>
        <v>0</v>
      </c>
      <c r="O45" s="32">
        <f t="shared" si="2"/>
        <v>0</v>
      </c>
      <c r="P45" s="38">
        <f t="shared" si="3"/>
        <v>0</v>
      </c>
      <c r="Q45" s="32">
        <f t="shared" si="4"/>
        <v>0</v>
      </c>
      <c r="R45" s="71"/>
      <c r="S45" s="8">
        <f t="shared" si="5"/>
        <v>0</v>
      </c>
      <c r="T45" s="8">
        <f t="shared" si="6"/>
        <v>0</v>
      </c>
    </row>
    <row r="46" spans="3:20" ht="25.5">
      <c r="C46" t="s">
        <v>63</v>
      </c>
      <c r="D46" s="157" t="s">
        <v>25</v>
      </c>
      <c r="E46" s="44" t="s">
        <v>54</v>
      </c>
      <c r="F46" s="145" t="s">
        <v>220</v>
      </c>
      <c r="G46" s="154">
        <v>800</v>
      </c>
      <c r="H46" s="12">
        <v>860</v>
      </c>
      <c r="I46" s="12"/>
      <c r="J46" s="10"/>
      <c r="K46" s="174"/>
      <c r="L46" s="41"/>
      <c r="M46" s="32">
        <f t="shared" si="0"/>
        <v>800</v>
      </c>
      <c r="N46" s="38">
        <f t="shared" si="1"/>
        <v>0</v>
      </c>
      <c r="O46" s="32">
        <f t="shared" si="2"/>
        <v>0</v>
      </c>
      <c r="P46" s="38">
        <f t="shared" si="3"/>
        <v>0</v>
      </c>
      <c r="Q46" s="32">
        <f t="shared" si="4"/>
        <v>0</v>
      </c>
      <c r="R46" s="71"/>
      <c r="S46" s="8">
        <f t="shared" si="5"/>
        <v>0</v>
      </c>
      <c r="T46" s="8">
        <f t="shared" si="6"/>
        <v>800</v>
      </c>
    </row>
    <row r="47" spans="1:20" ht="25.5">
      <c r="A47" s="215"/>
      <c r="B47" s="215"/>
      <c r="C47" s="215" t="s">
        <v>63</v>
      </c>
      <c r="D47" s="216" t="s">
        <v>25</v>
      </c>
      <c r="E47" s="217" t="s">
        <v>54</v>
      </c>
      <c r="F47" s="218" t="s">
        <v>347</v>
      </c>
      <c r="G47" s="219">
        <v>5375</v>
      </c>
      <c r="H47" s="220">
        <v>21875</v>
      </c>
      <c r="I47" s="219"/>
      <c r="J47" s="221"/>
      <c r="K47" s="248"/>
      <c r="L47" s="41"/>
      <c r="M47" s="32">
        <f>IF(D47="Personnel",G47,0)</f>
        <v>5375</v>
      </c>
      <c r="N47" s="38">
        <f>IF(D47="Hardware",G47,0)</f>
        <v>0</v>
      </c>
      <c r="O47" s="32">
        <f>IF(D47="software",G47,0)</f>
        <v>0</v>
      </c>
      <c r="P47" s="38">
        <f>IF(D47="contractual services",G47,0)</f>
        <v>0</v>
      </c>
      <c r="Q47" s="32">
        <f>IF(D47="Other NPS",G47,0)</f>
        <v>0</v>
      </c>
      <c r="R47" s="71"/>
      <c r="S47" s="8">
        <f>IF(E47="yes",G47,0)</f>
        <v>0</v>
      </c>
      <c r="T47" s="8">
        <f>IF(E47="no",G47,0)</f>
        <v>5375</v>
      </c>
    </row>
    <row r="48" spans="1:20" ht="25.5">
      <c r="A48" s="35"/>
      <c r="B48" s="35"/>
      <c r="C48" s="35" t="s">
        <v>63</v>
      </c>
      <c r="D48" s="208" t="s">
        <v>25</v>
      </c>
      <c r="E48" s="209" t="s">
        <v>54</v>
      </c>
      <c r="F48" s="210" t="s">
        <v>349</v>
      </c>
      <c r="G48" s="143">
        <v>6400</v>
      </c>
      <c r="H48" s="187" t="s">
        <v>348</v>
      </c>
      <c r="I48" s="140"/>
      <c r="J48" s="138"/>
      <c r="K48" s="238"/>
      <c r="L48" s="41"/>
      <c r="M48" s="32">
        <f t="shared" si="0"/>
        <v>6400</v>
      </c>
      <c r="N48" s="38">
        <f t="shared" si="1"/>
        <v>0</v>
      </c>
      <c r="O48" s="32">
        <f t="shared" si="2"/>
        <v>0</v>
      </c>
      <c r="P48" s="38">
        <f t="shared" si="3"/>
        <v>0</v>
      </c>
      <c r="Q48" s="32">
        <f t="shared" si="4"/>
        <v>0</v>
      </c>
      <c r="R48" s="71"/>
      <c r="S48" s="8">
        <f t="shared" si="5"/>
        <v>0</v>
      </c>
      <c r="T48" s="8">
        <f t="shared" si="6"/>
        <v>6400</v>
      </c>
    </row>
    <row r="49" spans="4:20" ht="12.75">
      <c r="D49" s="157"/>
      <c r="F49" s="145"/>
      <c r="G49" s="12"/>
      <c r="H49" s="19"/>
      <c r="I49" s="12"/>
      <c r="J49" s="10"/>
      <c r="K49" s="174"/>
      <c r="L49" s="41"/>
      <c r="M49" s="32">
        <f t="shared" si="0"/>
        <v>0</v>
      </c>
      <c r="N49" s="38">
        <f t="shared" si="1"/>
        <v>0</v>
      </c>
      <c r="O49" s="32">
        <f t="shared" si="2"/>
        <v>0</v>
      </c>
      <c r="P49" s="38">
        <f t="shared" si="3"/>
        <v>0</v>
      </c>
      <c r="Q49" s="32">
        <f t="shared" si="4"/>
        <v>0</v>
      </c>
      <c r="R49" s="71"/>
      <c r="S49" s="8">
        <f t="shared" si="5"/>
        <v>0</v>
      </c>
      <c r="T49" s="8">
        <f t="shared" si="6"/>
        <v>0</v>
      </c>
    </row>
    <row r="50" spans="4:20" ht="12.75">
      <c r="D50" s="157"/>
      <c r="F50" s="145"/>
      <c r="G50" s="12"/>
      <c r="H50" s="19"/>
      <c r="I50" s="12"/>
      <c r="J50" s="10"/>
      <c r="K50" s="174"/>
      <c r="L50" s="41"/>
      <c r="M50" s="32">
        <f>IF(D50="Personnel",G50,0)</f>
        <v>0</v>
      </c>
      <c r="N50" s="38">
        <f>IF(D50="Hardware",G50,0)</f>
        <v>0</v>
      </c>
      <c r="O50" s="32">
        <f>IF(D50="software",G50,0)</f>
        <v>0</v>
      </c>
      <c r="P50" s="38">
        <f>IF(D50="contractual services",G50,0)</f>
        <v>0</v>
      </c>
      <c r="Q50" s="32">
        <f>IF(D50="Other NPS",G50,0)</f>
        <v>0</v>
      </c>
      <c r="R50" s="71"/>
      <c r="S50" s="8">
        <f>IF(E50="yes",G50,0)</f>
        <v>0</v>
      </c>
      <c r="T50" s="8">
        <f>IF(E50="no",G50,0)</f>
        <v>0</v>
      </c>
    </row>
    <row r="51" spans="2:20" ht="12.75">
      <c r="B51" t="s">
        <v>201</v>
      </c>
      <c r="D51" s="157"/>
      <c r="F51" s="153" t="s">
        <v>350</v>
      </c>
      <c r="G51" s="12"/>
      <c r="H51" s="19"/>
      <c r="I51" s="12"/>
      <c r="J51" s="10"/>
      <c r="K51" s="174"/>
      <c r="L51" s="41"/>
      <c r="M51" s="32">
        <f t="shared" si="0"/>
        <v>0</v>
      </c>
      <c r="N51" s="38">
        <f t="shared" si="1"/>
        <v>0</v>
      </c>
      <c r="O51" s="32">
        <f t="shared" si="2"/>
        <v>0</v>
      </c>
      <c r="P51" s="38">
        <f t="shared" si="3"/>
        <v>0</v>
      </c>
      <c r="Q51" s="32">
        <f t="shared" si="4"/>
        <v>0</v>
      </c>
      <c r="R51" s="71"/>
      <c r="S51" s="8">
        <f t="shared" si="5"/>
        <v>0</v>
      </c>
      <c r="T51" s="8">
        <f t="shared" si="6"/>
        <v>0</v>
      </c>
    </row>
    <row r="52" spans="1:20" ht="12.75">
      <c r="A52" s="149"/>
      <c r="B52" s="149"/>
      <c r="C52" s="149" t="s">
        <v>63</v>
      </c>
      <c r="D52" s="175" t="s">
        <v>28</v>
      </c>
      <c r="E52" s="150" t="s">
        <v>54</v>
      </c>
      <c r="F52" s="155" t="s">
        <v>384</v>
      </c>
      <c r="G52" s="151">
        <v>3000</v>
      </c>
      <c r="H52" s="159"/>
      <c r="I52" s="151"/>
      <c r="J52" s="226"/>
      <c r="K52" s="239"/>
      <c r="L52" s="41"/>
      <c r="M52" s="32">
        <f t="shared" si="0"/>
        <v>0</v>
      </c>
      <c r="N52" s="38">
        <f t="shared" si="1"/>
        <v>0</v>
      </c>
      <c r="O52" s="32">
        <f t="shared" si="2"/>
        <v>0</v>
      </c>
      <c r="P52" s="38">
        <f t="shared" si="3"/>
        <v>3000</v>
      </c>
      <c r="Q52" s="32">
        <f t="shared" si="4"/>
        <v>0</v>
      </c>
      <c r="R52" s="71"/>
      <c r="S52" s="8">
        <f t="shared" si="5"/>
        <v>0</v>
      </c>
      <c r="T52" s="8">
        <f t="shared" si="6"/>
        <v>3000</v>
      </c>
    </row>
    <row r="53" spans="1:20" ht="12.75">
      <c r="A53" s="149"/>
      <c r="B53" s="149"/>
      <c r="C53" s="149" t="s">
        <v>63</v>
      </c>
      <c r="D53" s="175" t="s">
        <v>28</v>
      </c>
      <c r="E53" s="150" t="s">
        <v>54</v>
      </c>
      <c r="F53" s="155" t="s">
        <v>385</v>
      </c>
      <c r="G53" s="151">
        <v>3000</v>
      </c>
      <c r="H53" s="159"/>
      <c r="I53" s="151"/>
      <c r="J53" s="226"/>
      <c r="K53" s="239"/>
      <c r="L53" s="41"/>
      <c r="M53" s="32">
        <f t="shared" si="0"/>
        <v>0</v>
      </c>
      <c r="N53" s="38">
        <f t="shared" si="1"/>
        <v>0</v>
      </c>
      <c r="O53" s="32">
        <f t="shared" si="2"/>
        <v>0</v>
      </c>
      <c r="P53" s="38">
        <f t="shared" si="3"/>
        <v>3000</v>
      </c>
      <c r="Q53" s="32">
        <f t="shared" si="4"/>
        <v>0</v>
      </c>
      <c r="R53" s="71"/>
      <c r="S53" s="8">
        <f t="shared" si="5"/>
        <v>0</v>
      </c>
      <c r="T53" s="8">
        <f t="shared" si="6"/>
        <v>3000</v>
      </c>
    </row>
    <row r="54" spans="4:20" ht="12.75">
      <c r="D54" s="157"/>
      <c r="F54" s="145"/>
      <c r="G54" s="12"/>
      <c r="H54" s="19"/>
      <c r="I54" s="12"/>
      <c r="J54" s="10"/>
      <c r="K54" s="174"/>
      <c r="L54" s="41"/>
      <c r="M54" s="32">
        <f t="shared" si="0"/>
        <v>0</v>
      </c>
      <c r="N54" s="38">
        <f t="shared" si="1"/>
        <v>0</v>
      </c>
      <c r="O54" s="32">
        <f t="shared" si="2"/>
        <v>0</v>
      </c>
      <c r="P54" s="38">
        <f t="shared" si="3"/>
        <v>0</v>
      </c>
      <c r="Q54" s="32">
        <f t="shared" si="4"/>
        <v>0</v>
      </c>
      <c r="R54" s="71"/>
      <c r="S54" s="8">
        <f t="shared" si="5"/>
        <v>0</v>
      </c>
      <c r="T54" s="8">
        <f t="shared" si="6"/>
        <v>0</v>
      </c>
    </row>
    <row r="55" spans="4:20" ht="12.75">
      <c r="D55" s="157"/>
      <c r="F55" s="145"/>
      <c r="G55" s="12"/>
      <c r="H55" s="19"/>
      <c r="I55" s="12"/>
      <c r="J55" s="10"/>
      <c r="K55" s="174"/>
      <c r="L55" s="41"/>
      <c r="M55" s="32">
        <f t="shared" si="0"/>
        <v>0</v>
      </c>
      <c r="N55" s="38">
        <f t="shared" si="1"/>
        <v>0</v>
      </c>
      <c r="O55" s="32">
        <f t="shared" si="2"/>
        <v>0</v>
      </c>
      <c r="P55" s="38">
        <f t="shared" si="3"/>
        <v>0</v>
      </c>
      <c r="Q55" s="32">
        <f t="shared" si="4"/>
        <v>0</v>
      </c>
      <c r="R55" s="71"/>
      <c r="S55" s="8">
        <f t="shared" si="5"/>
        <v>0</v>
      </c>
      <c r="T55" s="8">
        <f t="shared" si="6"/>
        <v>0</v>
      </c>
    </row>
    <row r="56" spans="1:20" ht="12.75">
      <c r="A56" s="7"/>
      <c r="D56" s="157"/>
      <c r="F56" s="153"/>
      <c r="G56" s="12"/>
      <c r="H56" s="19"/>
      <c r="I56" s="12"/>
      <c r="J56" s="10"/>
      <c r="K56" s="174"/>
      <c r="L56" s="41"/>
      <c r="M56" s="32">
        <f t="shared" si="0"/>
        <v>0</v>
      </c>
      <c r="N56" s="38">
        <f t="shared" si="1"/>
        <v>0</v>
      </c>
      <c r="O56" s="32">
        <f t="shared" si="2"/>
        <v>0</v>
      </c>
      <c r="P56" s="38">
        <f t="shared" si="3"/>
        <v>0</v>
      </c>
      <c r="Q56" s="32">
        <f t="shared" si="4"/>
        <v>0</v>
      </c>
      <c r="R56" s="71"/>
      <c r="S56" s="8">
        <f t="shared" si="5"/>
        <v>0</v>
      </c>
      <c r="T56" s="8">
        <f t="shared" si="6"/>
        <v>0</v>
      </c>
    </row>
    <row r="57" spans="2:20" ht="12.75">
      <c r="B57" t="s">
        <v>201</v>
      </c>
      <c r="D57" s="157"/>
      <c r="F57" s="153" t="s">
        <v>357</v>
      </c>
      <c r="G57" s="12"/>
      <c r="H57" s="19"/>
      <c r="I57" s="12"/>
      <c r="J57" s="10"/>
      <c r="K57" s="174"/>
      <c r="L57" s="41"/>
      <c r="M57" s="32">
        <f t="shared" si="0"/>
        <v>0</v>
      </c>
      <c r="N57" s="38">
        <f t="shared" si="1"/>
        <v>0</v>
      </c>
      <c r="O57" s="32">
        <f t="shared" si="2"/>
        <v>0</v>
      </c>
      <c r="P57" s="38">
        <f t="shared" si="3"/>
        <v>0</v>
      </c>
      <c r="Q57" s="32">
        <f t="shared" si="4"/>
        <v>0</v>
      </c>
      <c r="R57" s="71"/>
      <c r="S57" s="8">
        <f t="shared" si="5"/>
        <v>0</v>
      </c>
      <c r="T57" s="8">
        <f t="shared" si="6"/>
        <v>0</v>
      </c>
    </row>
    <row r="58" spans="1:20" ht="25.5">
      <c r="A58" s="215"/>
      <c r="B58" s="215"/>
      <c r="C58" s="215" t="s">
        <v>63</v>
      </c>
      <c r="D58" s="216" t="s">
        <v>25</v>
      </c>
      <c r="E58" s="217" t="s">
        <v>54</v>
      </c>
      <c r="F58" s="218" t="s">
        <v>386</v>
      </c>
      <c r="G58" s="278">
        <v>22375</v>
      </c>
      <c r="H58" s="220">
        <v>11000</v>
      </c>
      <c r="I58" s="219"/>
      <c r="J58" s="221"/>
      <c r="K58" s="248"/>
      <c r="L58" s="41"/>
      <c r="M58" s="32">
        <f t="shared" si="0"/>
        <v>22375</v>
      </c>
      <c r="N58" s="38">
        <f t="shared" si="1"/>
        <v>0</v>
      </c>
      <c r="O58" s="32">
        <f t="shared" si="2"/>
        <v>0</v>
      </c>
      <c r="P58" s="38">
        <f t="shared" si="3"/>
        <v>0</v>
      </c>
      <c r="Q58" s="32">
        <f t="shared" si="4"/>
        <v>0</v>
      </c>
      <c r="R58" s="71"/>
      <c r="S58" s="8">
        <f t="shared" si="5"/>
        <v>0</v>
      </c>
      <c r="T58" s="8">
        <f t="shared" si="6"/>
        <v>22375</v>
      </c>
    </row>
    <row r="59" spans="4:20" ht="12.75">
      <c r="D59" s="157"/>
      <c r="F59" s="145"/>
      <c r="G59" s="12"/>
      <c r="H59" s="19"/>
      <c r="I59" s="12"/>
      <c r="J59" s="10"/>
      <c r="K59" s="174"/>
      <c r="L59" s="41"/>
      <c r="M59" s="32">
        <f t="shared" si="0"/>
        <v>0</v>
      </c>
      <c r="N59" s="38">
        <f t="shared" si="1"/>
        <v>0</v>
      </c>
      <c r="O59" s="32">
        <f t="shared" si="2"/>
        <v>0</v>
      </c>
      <c r="P59" s="38">
        <f t="shared" si="3"/>
        <v>0</v>
      </c>
      <c r="Q59" s="32">
        <f t="shared" si="4"/>
        <v>0</v>
      </c>
      <c r="R59" s="71"/>
      <c r="S59" s="8">
        <f t="shared" si="5"/>
        <v>0</v>
      </c>
      <c r="T59" s="8">
        <f t="shared" si="6"/>
        <v>0</v>
      </c>
    </row>
    <row r="60" spans="1:20" ht="12.75">
      <c r="A60" s="7"/>
      <c r="D60" s="157"/>
      <c r="F60" s="153"/>
      <c r="G60" s="12"/>
      <c r="H60" s="19"/>
      <c r="I60" s="12"/>
      <c r="J60" s="10"/>
      <c r="K60" s="174"/>
      <c r="L60" s="41"/>
      <c r="M60" s="32">
        <f t="shared" si="0"/>
        <v>0</v>
      </c>
      <c r="N60" s="38">
        <f t="shared" si="1"/>
        <v>0</v>
      </c>
      <c r="O60" s="32">
        <f t="shared" si="2"/>
        <v>0</v>
      </c>
      <c r="P60" s="38">
        <f t="shared" si="3"/>
        <v>0</v>
      </c>
      <c r="Q60" s="32">
        <f t="shared" si="4"/>
        <v>0</v>
      </c>
      <c r="R60" s="71"/>
      <c r="S60" s="8">
        <f t="shared" si="5"/>
        <v>0</v>
      </c>
      <c r="T60" s="8">
        <f t="shared" si="6"/>
        <v>0</v>
      </c>
    </row>
    <row r="61" spans="2:20" ht="25.5">
      <c r="B61" t="s">
        <v>204</v>
      </c>
      <c r="D61" s="157"/>
      <c r="F61" s="153" t="s">
        <v>322</v>
      </c>
      <c r="G61" s="12"/>
      <c r="H61" s="19"/>
      <c r="I61" s="12"/>
      <c r="J61" s="10"/>
      <c r="K61" s="174"/>
      <c r="L61" s="41"/>
      <c r="M61" s="32">
        <f t="shared" si="0"/>
        <v>0</v>
      </c>
      <c r="N61" s="38">
        <f t="shared" si="1"/>
        <v>0</v>
      </c>
      <c r="O61" s="32">
        <f t="shared" si="2"/>
        <v>0</v>
      </c>
      <c r="P61" s="38">
        <f t="shared" si="3"/>
        <v>0</v>
      </c>
      <c r="Q61" s="32">
        <f t="shared" si="4"/>
        <v>0</v>
      </c>
      <c r="R61" s="71"/>
      <c r="S61" s="8">
        <f t="shared" si="5"/>
        <v>0</v>
      </c>
      <c r="T61" s="8">
        <f t="shared" si="6"/>
        <v>0</v>
      </c>
    </row>
    <row r="62" spans="3:20" ht="12.75">
      <c r="C62" t="s">
        <v>63</v>
      </c>
      <c r="D62" s="157" t="s">
        <v>25</v>
      </c>
      <c r="E62" s="44" t="s">
        <v>54</v>
      </c>
      <c r="F62" s="145" t="s">
        <v>387</v>
      </c>
      <c r="G62" s="12"/>
      <c r="H62" s="19">
        <v>64528.91666666666</v>
      </c>
      <c r="I62" s="12"/>
      <c r="J62" s="10"/>
      <c r="K62" s="249"/>
      <c r="L62" s="41"/>
      <c r="M62" s="32">
        <f t="shared" si="0"/>
        <v>0</v>
      </c>
      <c r="N62" s="38">
        <f t="shared" si="1"/>
        <v>0</v>
      </c>
      <c r="O62" s="32">
        <f t="shared" si="2"/>
        <v>0</v>
      </c>
      <c r="P62" s="38">
        <f t="shared" si="3"/>
        <v>0</v>
      </c>
      <c r="Q62" s="32">
        <f t="shared" si="4"/>
        <v>0</v>
      </c>
      <c r="R62" s="71"/>
      <c r="S62" s="8">
        <f t="shared" si="5"/>
        <v>0</v>
      </c>
      <c r="T62" s="8">
        <f t="shared" si="6"/>
        <v>0</v>
      </c>
    </row>
    <row r="63" spans="3:20" ht="12.75">
      <c r="C63" t="s">
        <v>63</v>
      </c>
      <c r="D63" s="157" t="s">
        <v>28</v>
      </c>
      <c r="E63" s="44" t="s">
        <v>54</v>
      </c>
      <c r="F63" s="145" t="s">
        <v>388</v>
      </c>
      <c r="G63" s="187">
        <v>10000</v>
      </c>
      <c r="H63" s="299"/>
      <c r="I63" s="12"/>
      <c r="J63" s="10"/>
      <c r="K63" s="174"/>
      <c r="L63" s="41"/>
      <c r="M63" s="32">
        <f t="shared" si="0"/>
        <v>0</v>
      </c>
      <c r="N63" s="38">
        <f t="shared" si="1"/>
        <v>0</v>
      </c>
      <c r="O63" s="32">
        <f t="shared" si="2"/>
        <v>0</v>
      </c>
      <c r="P63" s="38">
        <f t="shared" si="3"/>
        <v>10000</v>
      </c>
      <c r="Q63" s="32">
        <f t="shared" si="4"/>
        <v>0</v>
      </c>
      <c r="R63" s="71"/>
      <c r="S63" s="8">
        <f t="shared" si="5"/>
        <v>0</v>
      </c>
      <c r="T63" s="8">
        <f t="shared" si="6"/>
        <v>10000</v>
      </c>
    </row>
    <row r="64" spans="3:20" ht="12.75">
      <c r="C64" t="s">
        <v>63</v>
      </c>
      <c r="D64" s="157" t="s">
        <v>28</v>
      </c>
      <c r="E64" s="44" t="s">
        <v>54</v>
      </c>
      <c r="F64" s="145" t="s">
        <v>389</v>
      </c>
      <c r="G64" s="12">
        <v>10000</v>
      </c>
      <c r="H64" s="19"/>
      <c r="I64" s="140">
        <v>253716.75</v>
      </c>
      <c r="J64" s="10"/>
      <c r="K64" s="174"/>
      <c r="L64" s="41"/>
      <c r="M64" s="32">
        <f t="shared" si="0"/>
        <v>0</v>
      </c>
      <c r="N64" s="38">
        <f t="shared" si="1"/>
        <v>0</v>
      </c>
      <c r="O64" s="32">
        <f t="shared" si="2"/>
        <v>0</v>
      </c>
      <c r="P64" s="38">
        <f t="shared" si="3"/>
        <v>10000</v>
      </c>
      <c r="Q64" s="32">
        <f t="shared" si="4"/>
        <v>0</v>
      </c>
      <c r="R64" s="71"/>
      <c r="S64" s="8">
        <f t="shared" si="5"/>
        <v>0</v>
      </c>
      <c r="T64" s="8">
        <f t="shared" si="6"/>
        <v>10000</v>
      </c>
    </row>
    <row r="65" spans="1:20" ht="12.75">
      <c r="A65" s="35"/>
      <c r="B65" s="35"/>
      <c r="C65" s="35" t="s">
        <v>63</v>
      </c>
      <c r="D65" s="208" t="s">
        <v>25</v>
      </c>
      <c r="E65" s="209" t="s">
        <v>54</v>
      </c>
      <c r="F65" s="210" t="s">
        <v>390</v>
      </c>
      <c r="G65" s="140"/>
      <c r="H65" s="187">
        <v>17600</v>
      </c>
      <c r="I65" s="400"/>
      <c r="J65" s="138"/>
      <c r="K65" s="250"/>
      <c r="L65" s="41"/>
      <c r="M65" s="32">
        <f t="shared" si="0"/>
        <v>0</v>
      </c>
      <c r="N65" s="38">
        <f t="shared" si="1"/>
        <v>0</v>
      </c>
      <c r="O65" s="32">
        <f t="shared" si="2"/>
        <v>0</v>
      </c>
      <c r="P65" s="38">
        <f t="shared" si="3"/>
        <v>0</v>
      </c>
      <c r="Q65" s="32">
        <f t="shared" si="4"/>
        <v>0</v>
      </c>
      <c r="R65" s="71"/>
      <c r="S65" s="8">
        <f t="shared" si="5"/>
        <v>0</v>
      </c>
      <c r="T65" s="8">
        <f t="shared" si="6"/>
        <v>0</v>
      </c>
    </row>
    <row r="66" spans="3:20" ht="12.75">
      <c r="C66" t="s">
        <v>63</v>
      </c>
      <c r="D66" s="157" t="s">
        <v>28</v>
      </c>
      <c r="E66" s="44" t="s">
        <v>54</v>
      </c>
      <c r="F66" s="145" t="s">
        <v>173</v>
      </c>
      <c r="G66" s="183">
        <v>5813</v>
      </c>
      <c r="H66" s="19"/>
      <c r="I66" s="140">
        <v>84572.25</v>
      </c>
      <c r="J66" s="10"/>
      <c r="K66" s="174"/>
      <c r="L66" s="41"/>
      <c r="M66" s="32">
        <f t="shared" si="0"/>
        <v>0</v>
      </c>
      <c r="N66" s="38">
        <f t="shared" si="1"/>
        <v>0</v>
      </c>
      <c r="O66" s="32">
        <f t="shared" si="2"/>
        <v>0</v>
      </c>
      <c r="P66" s="38">
        <f t="shared" si="3"/>
        <v>5813</v>
      </c>
      <c r="Q66" s="32">
        <f t="shared" si="4"/>
        <v>0</v>
      </c>
      <c r="R66" s="71"/>
      <c r="S66" s="8">
        <f t="shared" si="5"/>
        <v>0</v>
      </c>
      <c r="T66" s="8">
        <f t="shared" si="6"/>
        <v>5813</v>
      </c>
    </row>
    <row r="67" spans="7:20" ht="12.75">
      <c r="G67" s="12"/>
      <c r="H67" s="19"/>
      <c r="I67" s="12"/>
      <c r="J67" s="10"/>
      <c r="K67" s="174"/>
      <c r="L67" s="41"/>
      <c r="M67" s="32">
        <f t="shared" si="0"/>
        <v>0</v>
      </c>
      <c r="N67" s="38">
        <f t="shared" si="1"/>
        <v>0</v>
      </c>
      <c r="O67" s="32">
        <f t="shared" si="2"/>
        <v>0</v>
      </c>
      <c r="P67" s="38">
        <f t="shared" si="3"/>
        <v>0</v>
      </c>
      <c r="Q67" s="32">
        <f t="shared" si="4"/>
        <v>0</v>
      </c>
      <c r="R67" s="71"/>
      <c r="S67" s="8">
        <f t="shared" si="5"/>
        <v>0</v>
      </c>
      <c r="T67" s="8">
        <f t="shared" si="6"/>
        <v>0</v>
      </c>
    </row>
    <row r="68" spans="7:20" ht="12.75">
      <c r="G68" s="12"/>
      <c r="H68" s="19"/>
      <c r="I68" s="12"/>
      <c r="J68" s="10"/>
      <c r="K68" s="174"/>
      <c r="L68" s="41"/>
      <c r="M68" s="32">
        <f t="shared" si="0"/>
        <v>0</v>
      </c>
      <c r="N68" s="38">
        <f t="shared" si="1"/>
        <v>0</v>
      </c>
      <c r="O68" s="32">
        <f t="shared" si="2"/>
        <v>0</v>
      </c>
      <c r="P68" s="38">
        <f t="shared" si="3"/>
        <v>0</v>
      </c>
      <c r="Q68" s="32">
        <f t="shared" si="4"/>
        <v>0</v>
      </c>
      <c r="R68" s="71"/>
      <c r="S68" s="8">
        <f t="shared" si="5"/>
        <v>0</v>
      </c>
      <c r="T68" s="8">
        <f t="shared" si="6"/>
        <v>0</v>
      </c>
    </row>
    <row r="69" spans="3:20" ht="13.5" thickBot="1">
      <c r="C69" s="14" t="s">
        <v>66</v>
      </c>
      <c r="G69" s="24"/>
      <c r="H69" s="25"/>
      <c r="I69" s="24"/>
      <c r="J69" s="26"/>
      <c r="K69" s="174"/>
      <c r="L69" s="41"/>
      <c r="M69" s="32">
        <f t="shared" si="0"/>
        <v>0</v>
      </c>
      <c r="N69" s="38">
        <f t="shared" si="1"/>
        <v>0</v>
      </c>
      <c r="O69" s="32">
        <f t="shared" si="2"/>
        <v>0</v>
      </c>
      <c r="P69" s="38">
        <f t="shared" si="3"/>
        <v>0</v>
      </c>
      <c r="Q69" s="32">
        <f t="shared" si="4"/>
        <v>0</v>
      </c>
      <c r="R69" s="71"/>
      <c r="S69" s="8">
        <f t="shared" si="5"/>
        <v>0</v>
      </c>
      <c r="T69" s="8">
        <f t="shared" si="6"/>
        <v>0</v>
      </c>
    </row>
    <row r="70" spans="3:20" ht="13.5" thickTop="1">
      <c r="C70" s="14"/>
      <c r="E70" s="133" t="s">
        <v>15</v>
      </c>
      <c r="F70" s="18" t="str">
        <f>A44</f>
        <v>Milestone #2: Patient Centered Medical Home </v>
      </c>
      <c r="G70" s="12">
        <f>SUM(G45:G69)</f>
        <v>66763</v>
      </c>
      <c r="H70" s="19">
        <f>SUM(H45:H69)</f>
        <v>115863.91666666666</v>
      </c>
      <c r="I70" s="12">
        <f>SUM(I45:I69)</f>
        <v>338289</v>
      </c>
      <c r="J70" s="10">
        <f>SUM(J45:J69)</f>
        <v>0</v>
      </c>
      <c r="K70" s="174"/>
      <c r="L70" s="41"/>
      <c r="M70" s="32">
        <f t="shared" si="0"/>
        <v>0</v>
      </c>
      <c r="N70" s="38">
        <f t="shared" si="1"/>
        <v>0</v>
      </c>
      <c r="O70" s="32">
        <f t="shared" si="2"/>
        <v>0</v>
      </c>
      <c r="P70" s="38">
        <f t="shared" si="3"/>
        <v>0</v>
      </c>
      <c r="Q70" s="32">
        <f t="shared" si="4"/>
        <v>0</v>
      </c>
      <c r="R70" s="71"/>
      <c r="S70" s="8">
        <f t="shared" si="5"/>
        <v>0</v>
      </c>
      <c r="T70" s="8">
        <f t="shared" si="6"/>
        <v>0</v>
      </c>
    </row>
    <row r="71" spans="3:20" ht="12.75">
      <c r="C71" s="14"/>
      <c r="G71" s="12"/>
      <c r="H71" s="19"/>
      <c r="I71" s="12"/>
      <c r="J71" s="10"/>
      <c r="K71" s="174"/>
      <c r="L71" s="41"/>
      <c r="M71" s="32">
        <f t="shared" si="0"/>
        <v>0</v>
      </c>
      <c r="N71" s="38">
        <f t="shared" si="1"/>
        <v>0</v>
      </c>
      <c r="O71" s="32">
        <f t="shared" si="2"/>
        <v>0</v>
      </c>
      <c r="P71" s="38">
        <f t="shared" si="3"/>
        <v>0</v>
      </c>
      <c r="Q71" s="32">
        <f t="shared" si="4"/>
        <v>0</v>
      </c>
      <c r="R71" s="71"/>
      <c r="S71" s="8">
        <f t="shared" si="5"/>
        <v>0</v>
      </c>
      <c r="T71" s="8">
        <f t="shared" si="6"/>
        <v>0</v>
      </c>
    </row>
    <row r="72" spans="7:20" ht="12.75">
      <c r="G72" s="12"/>
      <c r="H72" s="12"/>
      <c r="I72" s="12"/>
      <c r="J72" s="10"/>
      <c r="K72" s="174"/>
      <c r="L72" s="41"/>
      <c r="M72" s="32">
        <f t="shared" si="0"/>
        <v>0</v>
      </c>
      <c r="N72" s="38">
        <f t="shared" si="1"/>
        <v>0</v>
      </c>
      <c r="O72" s="32">
        <f t="shared" si="2"/>
        <v>0</v>
      </c>
      <c r="P72" s="38">
        <f t="shared" si="3"/>
        <v>0</v>
      </c>
      <c r="Q72" s="32">
        <f t="shared" si="4"/>
        <v>0</v>
      </c>
      <c r="R72" s="71"/>
      <c r="S72" s="8">
        <f t="shared" si="5"/>
        <v>0</v>
      </c>
      <c r="T72" s="8">
        <f t="shared" si="6"/>
        <v>0</v>
      </c>
    </row>
    <row r="73" spans="1:20" ht="12.75">
      <c r="A73" s="7" t="s">
        <v>363</v>
      </c>
      <c r="D73" s="157"/>
      <c r="F73" s="2"/>
      <c r="G73" s="11"/>
      <c r="H73" s="11"/>
      <c r="I73" s="11"/>
      <c r="K73" s="174"/>
      <c r="L73" s="41"/>
      <c r="M73" s="32">
        <f t="shared" si="0"/>
        <v>0</v>
      </c>
      <c r="N73" s="38">
        <f t="shared" si="1"/>
        <v>0</v>
      </c>
      <c r="O73" s="32">
        <f t="shared" si="2"/>
        <v>0</v>
      </c>
      <c r="P73" s="38">
        <f t="shared" si="3"/>
        <v>0</v>
      </c>
      <c r="Q73" s="32">
        <f t="shared" si="4"/>
        <v>0</v>
      </c>
      <c r="R73" s="71"/>
      <c r="S73" s="8">
        <f t="shared" si="5"/>
        <v>0</v>
      </c>
      <c r="T73" s="8">
        <f t="shared" si="6"/>
        <v>0</v>
      </c>
    </row>
    <row r="74" spans="7:20" ht="12.75">
      <c r="G74" s="12"/>
      <c r="H74" s="19"/>
      <c r="I74" s="12"/>
      <c r="J74" s="10"/>
      <c r="K74" s="174"/>
      <c r="L74" s="41"/>
      <c r="M74" s="32">
        <f t="shared" si="0"/>
        <v>0</v>
      </c>
      <c r="N74" s="38">
        <f t="shared" si="1"/>
        <v>0</v>
      </c>
      <c r="O74" s="32">
        <f t="shared" si="2"/>
        <v>0</v>
      </c>
      <c r="P74" s="38">
        <f t="shared" si="3"/>
        <v>0</v>
      </c>
      <c r="Q74" s="32">
        <f t="shared" si="4"/>
        <v>0</v>
      </c>
      <c r="R74" s="71"/>
      <c r="S74" s="8">
        <f t="shared" si="5"/>
        <v>0</v>
      </c>
      <c r="T74" s="8">
        <f t="shared" si="6"/>
        <v>0</v>
      </c>
    </row>
    <row r="75" spans="2:20" ht="12.75">
      <c r="B75" t="s">
        <v>204</v>
      </c>
      <c r="D75" s="157"/>
      <c r="F75" s="153" t="s">
        <v>185</v>
      </c>
      <c r="G75" s="12"/>
      <c r="H75" s="19"/>
      <c r="I75" s="12"/>
      <c r="J75" s="10"/>
      <c r="K75" s="174"/>
      <c r="L75" s="41"/>
      <c r="M75" s="32">
        <f t="shared" si="0"/>
        <v>0</v>
      </c>
      <c r="N75" s="38">
        <f t="shared" si="1"/>
        <v>0</v>
      </c>
      <c r="O75" s="32">
        <f t="shared" si="2"/>
        <v>0</v>
      </c>
      <c r="P75" s="38">
        <f t="shared" si="3"/>
        <v>0</v>
      </c>
      <c r="Q75" s="32">
        <f t="shared" si="4"/>
        <v>0</v>
      </c>
      <c r="R75" s="71"/>
      <c r="S75" s="8">
        <f t="shared" si="5"/>
        <v>0</v>
      </c>
      <c r="T75" s="8">
        <f t="shared" si="6"/>
        <v>0</v>
      </c>
    </row>
    <row r="76" spans="3:20" ht="38.25">
      <c r="C76" t="s">
        <v>63</v>
      </c>
      <c r="D76" s="157" t="s">
        <v>25</v>
      </c>
      <c r="E76" s="44" t="s">
        <v>53</v>
      </c>
      <c r="F76" s="145" t="s">
        <v>518</v>
      </c>
      <c r="G76" s="12">
        <v>91217.60694444444</v>
      </c>
      <c r="I76" s="12"/>
      <c r="J76" s="10"/>
      <c r="K76" s="194" t="s">
        <v>517</v>
      </c>
      <c r="L76" s="41"/>
      <c r="M76" s="32">
        <f aca="true" t="shared" si="7" ref="M76:M139">IF(D76="Personnel",G76,0)</f>
        <v>91217.60694444444</v>
      </c>
      <c r="N76" s="38">
        <f aca="true" t="shared" si="8" ref="N76:N139">IF(D76="Hardware",G76,0)</f>
        <v>0</v>
      </c>
      <c r="O76" s="32">
        <f aca="true" t="shared" si="9" ref="O76:O139">IF(D76="software",G76,0)</f>
        <v>0</v>
      </c>
      <c r="P76" s="38">
        <f aca="true" t="shared" si="10" ref="P76:P139">IF(D76="contractual services",G76,0)</f>
        <v>0</v>
      </c>
      <c r="Q76" s="32">
        <f aca="true" t="shared" si="11" ref="Q76:Q139">IF(D76="Other NPS",G76,0)</f>
        <v>0</v>
      </c>
      <c r="R76" s="71"/>
      <c r="S76" s="8">
        <f aca="true" t="shared" si="12" ref="S76:S139">IF(E76="yes",G76,0)</f>
        <v>91217.60694444444</v>
      </c>
      <c r="T76" s="8">
        <f aca="true" t="shared" si="13" ref="T76:T139">IF(E76="no",G76,0)</f>
        <v>0</v>
      </c>
    </row>
    <row r="77" spans="3:20" ht="38.25">
      <c r="C77" t="s">
        <v>63</v>
      </c>
      <c r="D77" s="157" t="s">
        <v>25</v>
      </c>
      <c r="E77" s="44" t="s">
        <v>53</v>
      </c>
      <c r="F77" s="145" t="s">
        <v>526</v>
      </c>
      <c r="G77" s="12" t="s">
        <v>524</v>
      </c>
      <c r="H77" s="19"/>
      <c r="I77" s="12"/>
      <c r="J77" s="10"/>
      <c r="K77" s="194" t="s">
        <v>516</v>
      </c>
      <c r="L77" s="41"/>
      <c r="M77" s="32" t="str">
        <f t="shared" si="7"/>
        <v>36, 048 </v>
      </c>
      <c r="N77" s="38">
        <f t="shared" si="8"/>
        <v>0</v>
      </c>
      <c r="O77" s="32">
        <f t="shared" si="9"/>
        <v>0</v>
      </c>
      <c r="P77" s="38">
        <f t="shared" si="10"/>
        <v>0</v>
      </c>
      <c r="Q77" s="32">
        <f t="shared" si="11"/>
        <v>0</v>
      </c>
      <c r="R77" s="71"/>
      <c r="S77" s="8" t="str">
        <f t="shared" si="12"/>
        <v>36, 048 </v>
      </c>
      <c r="T77" s="8">
        <f t="shared" si="13"/>
        <v>0</v>
      </c>
    </row>
    <row r="78" spans="3:20" ht="12.75">
      <c r="C78" t="s">
        <v>63</v>
      </c>
      <c r="D78" s="157" t="s">
        <v>25</v>
      </c>
      <c r="E78" s="44" t="s">
        <v>53</v>
      </c>
      <c r="F78" s="145" t="s">
        <v>391</v>
      </c>
      <c r="G78" s="12"/>
      <c r="H78" s="19"/>
      <c r="I78" s="12">
        <v>275763.08925</v>
      </c>
      <c r="J78" s="10"/>
      <c r="K78" s="174"/>
      <c r="L78" s="41"/>
      <c r="M78" s="32">
        <f t="shared" si="7"/>
        <v>0</v>
      </c>
      <c r="N78" s="38">
        <f t="shared" si="8"/>
        <v>0</v>
      </c>
      <c r="O78" s="32">
        <f t="shared" si="9"/>
        <v>0</v>
      </c>
      <c r="P78" s="38">
        <f t="shared" si="10"/>
        <v>0</v>
      </c>
      <c r="Q78" s="32">
        <f t="shared" si="11"/>
        <v>0</v>
      </c>
      <c r="R78" s="71"/>
      <c r="S78" s="8">
        <f t="shared" si="12"/>
        <v>0</v>
      </c>
      <c r="T78" s="8">
        <f t="shared" si="13"/>
        <v>0</v>
      </c>
    </row>
    <row r="79" spans="3:20" ht="51">
      <c r="C79" t="s">
        <v>63</v>
      </c>
      <c r="D79" s="157" t="s">
        <v>26</v>
      </c>
      <c r="E79" s="44" t="s">
        <v>53</v>
      </c>
      <c r="F79" s="145" t="s">
        <v>392</v>
      </c>
      <c r="G79" s="12">
        <v>250000</v>
      </c>
      <c r="H79" s="19"/>
      <c r="I79" s="12"/>
      <c r="J79" s="10"/>
      <c r="K79" s="249" t="s">
        <v>393</v>
      </c>
      <c r="L79" s="41"/>
      <c r="M79" s="32">
        <f t="shared" si="7"/>
        <v>0</v>
      </c>
      <c r="N79" s="38">
        <f t="shared" si="8"/>
        <v>250000</v>
      </c>
      <c r="O79" s="32">
        <f t="shared" si="9"/>
        <v>0</v>
      </c>
      <c r="P79" s="38">
        <f t="shared" si="10"/>
        <v>0</v>
      </c>
      <c r="Q79" s="32">
        <f t="shared" si="11"/>
        <v>0</v>
      </c>
      <c r="R79" s="71"/>
      <c r="S79" s="8">
        <f t="shared" si="12"/>
        <v>250000</v>
      </c>
      <c r="T79" s="8">
        <f t="shared" si="13"/>
        <v>0</v>
      </c>
    </row>
    <row r="80" spans="1:20" s="312" customFormat="1" ht="11.25" customHeight="1">
      <c r="A80" s="179"/>
      <c r="B80" s="179"/>
      <c r="C80" s="179" t="s">
        <v>63</v>
      </c>
      <c r="D80" s="300" t="s">
        <v>25</v>
      </c>
      <c r="E80" s="301" t="s">
        <v>54</v>
      </c>
      <c r="F80" s="302" t="s">
        <v>520</v>
      </c>
      <c r="G80" s="303"/>
      <c r="H80" s="304"/>
      <c r="I80" s="303">
        <v>109912.5</v>
      </c>
      <c r="J80" s="305"/>
      <c r="K80" s="306"/>
      <c r="L80" s="307"/>
      <c r="M80" s="32">
        <f t="shared" si="7"/>
        <v>0</v>
      </c>
      <c r="N80" s="38">
        <f t="shared" si="8"/>
        <v>0</v>
      </c>
      <c r="O80" s="32">
        <f t="shared" si="9"/>
        <v>0</v>
      </c>
      <c r="P80" s="38">
        <f t="shared" si="10"/>
        <v>0</v>
      </c>
      <c r="Q80" s="32">
        <f t="shared" si="11"/>
        <v>0</v>
      </c>
      <c r="R80" s="71"/>
      <c r="S80" s="8">
        <f t="shared" si="12"/>
        <v>0</v>
      </c>
      <c r="T80" s="8">
        <f t="shared" si="13"/>
        <v>0</v>
      </c>
    </row>
    <row r="81" spans="4:20" ht="12.75">
      <c r="D81" s="157"/>
      <c r="F81" s="145"/>
      <c r="G81" s="12"/>
      <c r="H81" s="19"/>
      <c r="I81" s="12"/>
      <c r="J81" s="10"/>
      <c r="K81" s="249"/>
      <c r="L81" s="41"/>
      <c r="M81" s="32">
        <f t="shared" si="7"/>
        <v>0</v>
      </c>
      <c r="N81" s="38">
        <f t="shared" si="8"/>
        <v>0</v>
      </c>
      <c r="O81" s="32">
        <f t="shared" si="9"/>
        <v>0</v>
      </c>
      <c r="P81" s="38">
        <f t="shared" si="10"/>
        <v>0</v>
      </c>
      <c r="Q81" s="32">
        <f t="shared" si="11"/>
        <v>0</v>
      </c>
      <c r="R81" s="71"/>
      <c r="S81" s="8">
        <f t="shared" si="12"/>
        <v>0</v>
      </c>
      <c r="T81" s="8">
        <f t="shared" si="13"/>
        <v>0</v>
      </c>
    </row>
    <row r="82" spans="7:20" ht="12.75">
      <c r="G82" s="12"/>
      <c r="H82" s="19"/>
      <c r="I82" s="12"/>
      <c r="J82" s="10"/>
      <c r="K82" s="174"/>
      <c r="L82" s="41"/>
      <c r="M82" s="32">
        <f t="shared" si="7"/>
        <v>0</v>
      </c>
      <c r="N82" s="38">
        <f t="shared" si="8"/>
        <v>0</v>
      </c>
      <c r="O82" s="32">
        <f t="shared" si="9"/>
        <v>0</v>
      </c>
      <c r="P82" s="38">
        <f t="shared" si="10"/>
        <v>0</v>
      </c>
      <c r="Q82" s="32">
        <f t="shared" si="11"/>
        <v>0</v>
      </c>
      <c r="R82" s="71"/>
      <c r="S82" s="8">
        <f t="shared" si="12"/>
        <v>0</v>
      </c>
      <c r="T82" s="8">
        <f t="shared" si="13"/>
        <v>0</v>
      </c>
    </row>
    <row r="83" spans="7:20" ht="12.75">
      <c r="G83" s="12"/>
      <c r="H83" s="19"/>
      <c r="I83" s="12"/>
      <c r="J83" s="10"/>
      <c r="K83" s="174"/>
      <c r="L83" s="41"/>
      <c r="M83" s="32">
        <f t="shared" si="7"/>
        <v>0</v>
      </c>
      <c r="N83" s="38">
        <f t="shared" si="8"/>
        <v>0</v>
      </c>
      <c r="O83" s="32">
        <f t="shared" si="9"/>
        <v>0</v>
      </c>
      <c r="P83" s="38">
        <f t="shared" si="10"/>
        <v>0</v>
      </c>
      <c r="Q83" s="32">
        <f t="shared" si="11"/>
        <v>0</v>
      </c>
      <c r="R83" s="71"/>
      <c r="S83" s="8">
        <f t="shared" si="12"/>
        <v>0</v>
      </c>
      <c r="T83" s="8">
        <f t="shared" si="13"/>
        <v>0</v>
      </c>
    </row>
    <row r="84" spans="3:20" ht="13.5" thickBot="1">
      <c r="C84" s="14" t="s">
        <v>66</v>
      </c>
      <c r="G84" s="24"/>
      <c r="H84" s="25"/>
      <c r="I84" s="24"/>
      <c r="J84" s="26"/>
      <c r="K84" s="174"/>
      <c r="L84" s="41"/>
      <c r="M84" s="32">
        <f t="shared" si="7"/>
        <v>0</v>
      </c>
      <c r="N84" s="38">
        <f t="shared" si="8"/>
        <v>0</v>
      </c>
      <c r="O84" s="32">
        <f t="shared" si="9"/>
        <v>0</v>
      </c>
      <c r="P84" s="38">
        <f t="shared" si="10"/>
        <v>0</v>
      </c>
      <c r="Q84" s="32">
        <f t="shared" si="11"/>
        <v>0</v>
      </c>
      <c r="R84" s="71"/>
      <c r="S84" s="8">
        <f t="shared" si="12"/>
        <v>0</v>
      </c>
      <c r="T84" s="8">
        <f t="shared" si="13"/>
        <v>0</v>
      </c>
    </row>
    <row r="85" spans="5:20" ht="13.5" thickTop="1">
      <c r="E85" s="133" t="s">
        <v>15</v>
      </c>
      <c r="F85" s="18" t="str">
        <f>A73</f>
        <v>Milestone # 3 Electronic Medical Records</v>
      </c>
      <c r="G85" s="12">
        <f>SUM(G74:G84)</f>
        <v>341217.6069444445</v>
      </c>
      <c r="H85" s="19">
        <f>SUM(H74:H84)</f>
        <v>0</v>
      </c>
      <c r="I85" s="12">
        <f>SUM(I74:I84)</f>
        <v>385675.58925</v>
      </c>
      <c r="J85" s="10">
        <f>SUM(J74:J84)</f>
        <v>0</v>
      </c>
      <c r="K85" s="174"/>
      <c r="L85" s="41"/>
      <c r="M85" s="32">
        <f t="shared" si="7"/>
        <v>0</v>
      </c>
      <c r="N85" s="38">
        <f t="shared" si="8"/>
        <v>0</v>
      </c>
      <c r="O85" s="32">
        <f t="shared" si="9"/>
        <v>0</v>
      </c>
      <c r="P85" s="38">
        <f t="shared" si="10"/>
        <v>0</v>
      </c>
      <c r="Q85" s="32">
        <f t="shared" si="11"/>
        <v>0</v>
      </c>
      <c r="R85" s="71"/>
      <c r="S85" s="8">
        <f t="shared" si="12"/>
        <v>0</v>
      </c>
      <c r="T85" s="8">
        <f t="shared" si="13"/>
        <v>0</v>
      </c>
    </row>
    <row r="86" spans="7:20" ht="12.75">
      <c r="G86" s="12"/>
      <c r="H86" s="19"/>
      <c r="I86" s="12"/>
      <c r="J86" s="10"/>
      <c r="K86" s="174"/>
      <c r="L86" s="41"/>
      <c r="M86" s="32">
        <f t="shared" si="7"/>
        <v>0</v>
      </c>
      <c r="N86" s="38">
        <f t="shared" si="8"/>
        <v>0</v>
      </c>
      <c r="O86" s="32">
        <f t="shared" si="9"/>
        <v>0</v>
      </c>
      <c r="P86" s="38">
        <f t="shared" si="10"/>
        <v>0</v>
      </c>
      <c r="Q86" s="32">
        <f t="shared" si="11"/>
        <v>0</v>
      </c>
      <c r="R86" s="71"/>
      <c r="S86" s="8">
        <f t="shared" si="12"/>
        <v>0</v>
      </c>
      <c r="T86" s="8">
        <f t="shared" si="13"/>
        <v>0</v>
      </c>
    </row>
    <row r="87" spans="7:20" ht="12.75">
      <c r="G87" s="12"/>
      <c r="H87" s="19"/>
      <c r="I87" s="12"/>
      <c r="J87" s="10"/>
      <c r="K87" s="174"/>
      <c r="L87" s="41"/>
      <c r="M87" s="32">
        <f t="shared" si="7"/>
        <v>0</v>
      </c>
      <c r="N87" s="38">
        <f t="shared" si="8"/>
        <v>0</v>
      </c>
      <c r="O87" s="32">
        <f t="shared" si="9"/>
        <v>0</v>
      </c>
      <c r="P87" s="38">
        <f t="shared" si="10"/>
        <v>0</v>
      </c>
      <c r="Q87" s="32">
        <f t="shared" si="11"/>
        <v>0</v>
      </c>
      <c r="R87" s="71"/>
      <c r="S87" s="8">
        <f t="shared" si="12"/>
        <v>0</v>
      </c>
      <c r="T87" s="8">
        <f t="shared" si="13"/>
        <v>0</v>
      </c>
    </row>
    <row r="88" spans="7:20" ht="12.75">
      <c r="G88" s="12"/>
      <c r="H88" s="19"/>
      <c r="I88" s="12"/>
      <c r="J88" s="10"/>
      <c r="K88" s="174"/>
      <c r="L88" s="41"/>
      <c r="M88" s="32">
        <f t="shared" si="7"/>
        <v>0</v>
      </c>
      <c r="N88" s="38">
        <f t="shared" si="8"/>
        <v>0</v>
      </c>
      <c r="O88" s="32">
        <f t="shared" si="9"/>
        <v>0</v>
      </c>
      <c r="P88" s="38">
        <f t="shared" si="10"/>
        <v>0</v>
      </c>
      <c r="Q88" s="32">
        <f t="shared" si="11"/>
        <v>0</v>
      </c>
      <c r="R88" s="71"/>
      <c r="S88" s="8">
        <f t="shared" si="12"/>
        <v>0</v>
      </c>
      <c r="T88" s="8">
        <f t="shared" si="13"/>
        <v>0</v>
      </c>
    </row>
    <row r="89" spans="1:20" ht="12.75">
      <c r="A89" s="7" t="s">
        <v>394</v>
      </c>
      <c r="D89" s="157"/>
      <c r="F89" s="145"/>
      <c r="G89" s="12"/>
      <c r="H89" s="19"/>
      <c r="I89" s="12"/>
      <c r="J89" s="10"/>
      <c r="K89" s="174"/>
      <c r="L89" s="41"/>
      <c r="M89" s="32">
        <f t="shared" si="7"/>
        <v>0</v>
      </c>
      <c r="N89" s="38">
        <f t="shared" si="8"/>
        <v>0</v>
      </c>
      <c r="O89" s="32">
        <f t="shared" si="9"/>
        <v>0</v>
      </c>
      <c r="P89" s="38">
        <f t="shared" si="10"/>
        <v>0</v>
      </c>
      <c r="Q89" s="32">
        <f t="shared" si="11"/>
        <v>0</v>
      </c>
      <c r="R89" s="71"/>
      <c r="S89" s="8">
        <f t="shared" si="12"/>
        <v>0</v>
      </c>
      <c r="T89" s="8">
        <f t="shared" si="13"/>
        <v>0</v>
      </c>
    </row>
    <row r="90" spans="1:20" ht="12.75">
      <c r="A90" s="7"/>
      <c r="D90" s="157"/>
      <c r="F90" s="145"/>
      <c r="G90" s="12"/>
      <c r="H90" s="19"/>
      <c r="I90" s="12"/>
      <c r="J90" s="10"/>
      <c r="K90" s="174"/>
      <c r="L90" s="41"/>
      <c r="M90" s="32">
        <f t="shared" si="7"/>
        <v>0</v>
      </c>
      <c r="N90" s="38">
        <f t="shared" si="8"/>
        <v>0</v>
      </c>
      <c r="O90" s="32">
        <f t="shared" si="9"/>
        <v>0</v>
      </c>
      <c r="P90" s="38">
        <f t="shared" si="10"/>
        <v>0</v>
      </c>
      <c r="Q90" s="32">
        <f t="shared" si="11"/>
        <v>0</v>
      </c>
      <c r="R90" s="71"/>
      <c r="S90" s="8">
        <f t="shared" si="12"/>
        <v>0</v>
      </c>
      <c r="T90" s="8">
        <f t="shared" si="13"/>
        <v>0</v>
      </c>
    </row>
    <row r="91" spans="2:20" ht="12.75">
      <c r="B91" t="s">
        <v>204</v>
      </c>
      <c r="D91" s="157"/>
      <c r="F91" s="153" t="s">
        <v>154</v>
      </c>
      <c r="G91" s="12"/>
      <c r="H91" s="19"/>
      <c r="I91" s="12"/>
      <c r="J91" s="10"/>
      <c r="K91" s="174"/>
      <c r="L91" s="41"/>
      <c r="M91" s="32">
        <f t="shared" si="7"/>
        <v>0</v>
      </c>
      <c r="N91" s="38">
        <f t="shared" si="8"/>
        <v>0</v>
      </c>
      <c r="O91" s="32">
        <f t="shared" si="9"/>
        <v>0</v>
      </c>
      <c r="P91" s="38">
        <f t="shared" si="10"/>
        <v>0</v>
      </c>
      <c r="Q91" s="32">
        <f t="shared" si="11"/>
        <v>0</v>
      </c>
      <c r="R91" s="71"/>
      <c r="S91" s="8">
        <f t="shared" si="12"/>
        <v>0</v>
      </c>
      <c r="T91" s="8">
        <f t="shared" si="13"/>
        <v>0</v>
      </c>
    </row>
    <row r="92" spans="3:20" ht="25.5">
      <c r="C92" t="s">
        <v>63</v>
      </c>
      <c r="D92" s="157" t="s">
        <v>25</v>
      </c>
      <c r="E92" s="44" t="s">
        <v>54</v>
      </c>
      <c r="F92" s="145" t="s">
        <v>272</v>
      </c>
      <c r="G92" s="143">
        <v>2500</v>
      </c>
      <c r="H92" s="19">
        <v>21509.638888888887</v>
      </c>
      <c r="I92" s="12"/>
      <c r="J92" s="10"/>
      <c r="K92" s="174"/>
      <c r="L92" s="41"/>
      <c r="M92" s="32">
        <f t="shared" si="7"/>
        <v>2500</v>
      </c>
      <c r="N92" s="38">
        <f t="shared" si="8"/>
        <v>0</v>
      </c>
      <c r="O92" s="32">
        <f t="shared" si="9"/>
        <v>0</v>
      </c>
      <c r="P92" s="38">
        <f t="shared" si="10"/>
        <v>0</v>
      </c>
      <c r="Q92" s="32">
        <f t="shared" si="11"/>
        <v>0</v>
      </c>
      <c r="R92" s="71"/>
      <c r="S92" s="8">
        <f t="shared" si="12"/>
        <v>0</v>
      </c>
      <c r="T92" s="8">
        <f t="shared" si="13"/>
        <v>2500</v>
      </c>
    </row>
    <row r="93" spans="1:20" ht="12.75">
      <c r="A93" s="7"/>
      <c r="D93" s="157"/>
      <c r="F93" s="145"/>
      <c r="G93" s="12"/>
      <c r="H93" s="19"/>
      <c r="I93" s="12"/>
      <c r="J93" s="10"/>
      <c r="K93" s="174"/>
      <c r="L93" s="41"/>
      <c r="M93" s="32">
        <f t="shared" si="7"/>
        <v>0</v>
      </c>
      <c r="N93" s="38">
        <f t="shared" si="8"/>
        <v>0</v>
      </c>
      <c r="O93" s="32">
        <f t="shared" si="9"/>
        <v>0</v>
      </c>
      <c r="P93" s="38">
        <f t="shared" si="10"/>
        <v>0</v>
      </c>
      <c r="Q93" s="32">
        <f t="shared" si="11"/>
        <v>0</v>
      </c>
      <c r="R93" s="71"/>
      <c r="S93" s="8">
        <f t="shared" si="12"/>
        <v>0</v>
      </c>
      <c r="T93" s="8">
        <f t="shared" si="13"/>
        <v>0</v>
      </c>
    </row>
    <row r="94" spans="1:20" ht="12.75">
      <c r="A94" s="7"/>
      <c r="D94" s="157"/>
      <c r="F94" s="145"/>
      <c r="G94" s="12"/>
      <c r="H94" s="19"/>
      <c r="I94" s="12"/>
      <c r="J94" s="10"/>
      <c r="K94" s="174"/>
      <c r="L94" s="41"/>
      <c r="M94" s="32">
        <f t="shared" si="7"/>
        <v>0</v>
      </c>
      <c r="N94" s="38">
        <f t="shared" si="8"/>
        <v>0</v>
      </c>
      <c r="O94" s="32">
        <f t="shared" si="9"/>
        <v>0</v>
      </c>
      <c r="P94" s="38">
        <f t="shared" si="10"/>
        <v>0</v>
      </c>
      <c r="Q94" s="32">
        <f t="shared" si="11"/>
        <v>0</v>
      </c>
      <c r="R94" s="71"/>
      <c r="S94" s="8">
        <f t="shared" si="12"/>
        <v>0</v>
      </c>
      <c r="T94" s="8">
        <f t="shared" si="13"/>
        <v>0</v>
      </c>
    </row>
    <row r="95" spans="1:20" ht="12.75">
      <c r="A95" s="7"/>
      <c r="D95" s="157"/>
      <c r="F95" s="145"/>
      <c r="G95" s="12"/>
      <c r="H95" s="19"/>
      <c r="I95" s="12"/>
      <c r="J95" s="10"/>
      <c r="K95" s="174"/>
      <c r="L95" s="41"/>
      <c r="M95" s="32">
        <f t="shared" si="7"/>
        <v>0</v>
      </c>
      <c r="N95" s="38">
        <f t="shared" si="8"/>
        <v>0</v>
      </c>
      <c r="O95" s="32">
        <f t="shared" si="9"/>
        <v>0</v>
      </c>
      <c r="P95" s="38">
        <f t="shared" si="10"/>
        <v>0</v>
      </c>
      <c r="Q95" s="32">
        <f t="shared" si="11"/>
        <v>0</v>
      </c>
      <c r="R95" s="71"/>
      <c r="S95" s="8">
        <f t="shared" si="12"/>
        <v>0</v>
      </c>
      <c r="T95" s="8">
        <f t="shared" si="13"/>
        <v>0</v>
      </c>
    </row>
    <row r="96" spans="1:20" ht="12.75">
      <c r="A96" s="7"/>
      <c r="D96" s="157"/>
      <c r="F96" s="145"/>
      <c r="G96" s="12"/>
      <c r="H96" s="19"/>
      <c r="I96" s="12"/>
      <c r="J96" s="10"/>
      <c r="K96" s="174"/>
      <c r="L96" s="41"/>
      <c r="M96" s="32">
        <f t="shared" si="7"/>
        <v>0</v>
      </c>
      <c r="N96" s="38">
        <f t="shared" si="8"/>
        <v>0</v>
      </c>
      <c r="O96" s="32">
        <f t="shared" si="9"/>
        <v>0</v>
      </c>
      <c r="P96" s="38">
        <f t="shared" si="10"/>
        <v>0</v>
      </c>
      <c r="Q96" s="32">
        <f t="shared" si="11"/>
        <v>0</v>
      </c>
      <c r="R96" s="71"/>
      <c r="S96" s="8">
        <f t="shared" si="12"/>
        <v>0</v>
      </c>
      <c r="T96" s="8">
        <f t="shared" si="13"/>
        <v>0</v>
      </c>
    </row>
    <row r="97" spans="1:20" ht="12.75">
      <c r="A97" s="7"/>
      <c r="D97" s="157"/>
      <c r="F97" s="145"/>
      <c r="G97" s="12"/>
      <c r="H97" s="19"/>
      <c r="I97" s="12"/>
      <c r="J97" s="10"/>
      <c r="K97" s="174"/>
      <c r="L97" s="41"/>
      <c r="M97" s="32">
        <f t="shared" si="7"/>
        <v>0</v>
      </c>
      <c r="N97" s="38">
        <f t="shared" si="8"/>
        <v>0</v>
      </c>
      <c r="O97" s="32">
        <f t="shared" si="9"/>
        <v>0</v>
      </c>
      <c r="P97" s="38">
        <f t="shared" si="10"/>
        <v>0</v>
      </c>
      <c r="Q97" s="32">
        <f t="shared" si="11"/>
        <v>0</v>
      </c>
      <c r="R97" s="71"/>
      <c r="S97" s="8">
        <f t="shared" si="12"/>
        <v>0</v>
      </c>
      <c r="T97" s="8">
        <f t="shared" si="13"/>
        <v>0</v>
      </c>
    </row>
    <row r="98" spans="2:20" ht="12.75">
      <c r="B98" t="s">
        <v>204</v>
      </c>
      <c r="D98" s="157"/>
      <c r="F98" s="153" t="s">
        <v>278</v>
      </c>
      <c r="G98" s="12"/>
      <c r="H98" s="19"/>
      <c r="I98" s="12"/>
      <c r="J98" s="10"/>
      <c r="K98" s="193"/>
      <c r="L98" s="41"/>
      <c r="M98" s="32">
        <f t="shared" si="7"/>
        <v>0</v>
      </c>
      <c r="N98" s="38">
        <f t="shared" si="8"/>
        <v>0</v>
      </c>
      <c r="O98" s="32">
        <f t="shared" si="9"/>
        <v>0</v>
      </c>
      <c r="P98" s="38">
        <f t="shared" si="10"/>
        <v>0</v>
      </c>
      <c r="Q98" s="32">
        <f t="shared" si="11"/>
        <v>0</v>
      </c>
      <c r="R98" s="71"/>
      <c r="S98" s="8">
        <f t="shared" si="12"/>
        <v>0</v>
      </c>
      <c r="T98" s="8">
        <f t="shared" si="13"/>
        <v>0</v>
      </c>
    </row>
    <row r="99" spans="3:20" ht="25.5">
      <c r="C99" t="s">
        <v>63</v>
      </c>
      <c r="D99" s="157" t="s">
        <v>25</v>
      </c>
      <c r="E99" s="44" t="s">
        <v>54</v>
      </c>
      <c r="F99" s="145" t="s">
        <v>395</v>
      </c>
      <c r="G99" s="12"/>
      <c r="H99" s="19">
        <v>2952</v>
      </c>
      <c r="I99" s="12"/>
      <c r="J99" s="10"/>
      <c r="K99" s="193"/>
      <c r="L99" s="41"/>
      <c r="M99" s="32">
        <f t="shared" si="7"/>
        <v>0</v>
      </c>
      <c r="N99" s="38">
        <f t="shared" si="8"/>
        <v>0</v>
      </c>
      <c r="O99" s="32">
        <f t="shared" si="9"/>
        <v>0</v>
      </c>
      <c r="P99" s="38">
        <f t="shared" si="10"/>
        <v>0</v>
      </c>
      <c r="Q99" s="32">
        <f t="shared" si="11"/>
        <v>0</v>
      </c>
      <c r="R99" s="71"/>
      <c r="S99" s="8">
        <f t="shared" si="12"/>
        <v>0</v>
      </c>
      <c r="T99" s="8">
        <f t="shared" si="13"/>
        <v>0</v>
      </c>
    </row>
    <row r="100" spans="1:20" s="312" customFormat="1" ht="25.5">
      <c r="A100" s="179"/>
      <c r="B100" s="179"/>
      <c r="C100" s="179" t="s">
        <v>63</v>
      </c>
      <c r="D100" s="300" t="s">
        <v>28</v>
      </c>
      <c r="E100" s="301" t="s">
        <v>54</v>
      </c>
      <c r="F100" s="302" t="s">
        <v>396</v>
      </c>
      <c r="G100" s="303">
        <v>24301.671125</v>
      </c>
      <c r="H100" s="304"/>
      <c r="I100" s="303"/>
      <c r="J100" s="305"/>
      <c r="K100" s="306"/>
      <c r="L100" s="307"/>
      <c r="M100" s="32">
        <f t="shared" si="7"/>
        <v>0</v>
      </c>
      <c r="N100" s="38">
        <f t="shared" si="8"/>
        <v>0</v>
      </c>
      <c r="O100" s="32">
        <f t="shared" si="9"/>
        <v>0</v>
      </c>
      <c r="P100" s="38">
        <f t="shared" si="10"/>
        <v>24301.671125</v>
      </c>
      <c r="Q100" s="32">
        <f t="shared" si="11"/>
        <v>0</v>
      </c>
      <c r="R100" s="71"/>
      <c r="S100" s="8">
        <f t="shared" si="12"/>
        <v>0</v>
      </c>
      <c r="T100" s="8">
        <f t="shared" si="13"/>
        <v>24301.671125</v>
      </c>
    </row>
    <row r="101" spans="2:20" ht="25.5">
      <c r="B101">
        <v>3</v>
      </c>
      <c r="C101" t="s">
        <v>63</v>
      </c>
      <c r="D101" s="157" t="s">
        <v>25</v>
      </c>
      <c r="E101" s="44" t="s">
        <v>54</v>
      </c>
      <c r="F101" s="145" t="s">
        <v>397</v>
      </c>
      <c r="G101" s="12"/>
      <c r="H101" s="19"/>
      <c r="I101" s="12">
        <v>72905.013375</v>
      </c>
      <c r="J101" s="10"/>
      <c r="K101" s="174"/>
      <c r="L101" s="41"/>
      <c r="M101" s="32">
        <f t="shared" si="7"/>
        <v>0</v>
      </c>
      <c r="N101" s="38">
        <f t="shared" si="8"/>
        <v>0</v>
      </c>
      <c r="O101" s="32">
        <f t="shared" si="9"/>
        <v>0</v>
      </c>
      <c r="P101" s="38">
        <f t="shared" si="10"/>
        <v>0</v>
      </c>
      <c r="Q101" s="32">
        <f t="shared" si="11"/>
        <v>0</v>
      </c>
      <c r="R101" s="71"/>
      <c r="S101" s="8">
        <f t="shared" si="12"/>
        <v>0</v>
      </c>
      <c r="T101" s="8">
        <f t="shared" si="13"/>
        <v>0</v>
      </c>
    </row>
    <row r="102" spans="3:20" ht="25.5">
      <c r="C102" t="s">
        <v>63</v>
      </c>
      <c r="D102" s="157" t="s">
        <v>25</v>
      </c>
      <c r="E102" s="44" t="s">
        <v>54</v>
      </c>
      <c r="F102" s="145" t="s">
        <v>398</v>
      </c>
      <c r="G102" s="12"/>
      <c r="H102" s="19">
        <v>2952</v>
      </c>
      <c r="I102" s="12"/>
      <c r="J102" s="10"/>
      <c r="K102" s="193"/>
      <c r="L102" s="41"/>
      <c r="M102" s="32">
        <f t="shared" si="7"/>
        <v>0</v>
      </c>
      <c r="N102" s="38">
        <f t="shared" si="8"/>
        <v>0</v>
      </c>
      <c r="O102" s="32">
        <f t="shared" si="9"/>
        <v>0</v>
      </c>
      <c r="P102" s="38">
        <f t="shared" si="10"/>
        <v>0</v>
      </c>
      <c r="Q102" s="32">
        <f t="shared" si="11"/>
        <v>0</v>
      </c>
      <c r="R102" s="71"/>
      <c r="S102" s="8">
        <f t="shared" si="12"/>
        <v>0</v>
      </c>
      <c r="T102" s="8">
        <f t="shared" si="13"/>
        <v>0</v>
      </c>
    </row>
    <row r="103" spans="1:20" s="312" customFormat="1" ht="25.5">
      <c r="A103" s="179"/>
      <c r="B103" s="179"/>
      <c r="C103" s="179" t="s">
        <v>63</v>
      </c>
      <c r="D103" s="300" t="s">
        <v>28</v>
      </c>
      <c r="E103" s="301" t="s">
        <v>54</v>
      </c>
      <c r="F103" s="302" t="s">
        <v>399</v>
      </c>
      <c r="G103" s="303">
        <v>23972.5</v>
      </c>
      <c r="H103" s="304"/>
      <c r="I103" s="303"/>
      <c r="J103" s="305"/>
      <c r="K103" s="306"/>
      <c r="L103" s="307"/>
      <c r="M103" s="32">
        <f t="shared" si="7"/>
        <v>0</v>
      </c>
      <c r="N103" s="38">
        <f t="shared" si="8"/>
        <v>0</v>
      </c>
      <c r="O103" s="32">
        <f t="shared" si="9"/>
        <v>0</v>
      </c>
      <c r="P103" s="38">
        <f t="shared" si="10"/>
        <v>23972.5</v>
      </c>
      <c r="Q103" s="32">
        <f t="shared" si="11"/>
        <v>0</v>
      </c>
      <c r="R103" s="71"/>
      <c r="S103" s="8">
        <f t="shared" si="12"/>
        <v>0</v>
      </c>
      <c r="T103" s="8">
        <f t="shared" si="13"/>
        <v>23972.5</v>
      </c>
    </row>
    <row r="104" spans="2:20" ht="25.5">
      <c r="B104">
        <v>3</v>
      </c>
      <c r="C104" t="s">
        <v>63</v>
      </c>
      <c r="D104" s="157" t="s">
        <v>25</v>
      </c>
      <c r="E104" s="44" t="s">
        <v>54</v>
      </c>
      <c r="F104" s="145" t="s">
        <v>400</v>
      </c>
      <c r="G104" s="12"/>
      <c r="H104" s="19"/>
      <c r="I104" s="12">
        <v>72905.013375</v>
      </c>
      <c r="J104" s="10"/>
      <c r="K104" s="174"/>
      <c r="L104" s="41"/>
      <c r="M104" s="32">
        <f t="shared" si="7"/>
        <v>0</v>
      </c>
      <c r="N104" s="38">
        <f t="shared" si="8"/>
        <v>0</v>
      </c>
      <c r="O104" s="32">
        <f t="shared" si="9"/>
        <v>0</v>
      </c>
      <c r="P104" s="38">
        <f t="shared" si="10"/>
        <v>0</v>
      </c>
      <c r="Q104" s="32">
        <f t="shared" si="11"/>
        <v>0</v>
      </c>
      <c r="R104" s="71"/>
      <c r="S104" s="8">
        <f t="shared" si="12"/>
        <v>0</v>
      </c>
      <c r="T104" s="8">
        <f t="shared" si="13"/>
        <v>0</v>
      </c>
    </row>
    <row r="105" spans="4:20" ht="12.75">
      <c r="D105" s="157"/>
      <c r="F105" s="145"/>
      <c r="G105" s="12"/>
      <c r="H105" s="19"/>
      <c r="I105" s="12"/>
      <c r="J105" s="10"/>
      <c r="K105" s="193"/>
      <c r="L105" s="41"/>
      <c r="M105" s="32">
        <f t="shared" si="7"/>
        <v>0</v>
      </c>
      <c r="N105" s="38">
        <f t="shared" si="8"/>
        <v>0</v>
      </c>
      <c r="O105" s="32">
        <f t="shared" si="9"/>
        <v>0</v>
      </c>
      <c r="P105" s="38">
        <f t="shared" si="10"/>
        <v>0</v>
      </c>
      <c r="Q105" s="32">
        <f t="shared" si="11"/>
        <v>0</v>
      </c>
      <c r="R105" s="71"/>
      <c r="S105" s="8">
        <f t="shared" si="12"/>
        <v>0</v>
      </c>
      <c r="T105" s="8">
        <f t="shared" si="13"/>
        <v>0</v>
      </c>
    </row>
    <row r="106" spans="4:20" ht="12.75">
      <c r="D106" s="157"/>
      <c r="F106" s="386"/>
      <c r="H106" s="12"/>
      <c r="I106" s="12"/>
      <c r="J106" s="10"/>
      <c r="K106" s="193"/>
      <c r="L106" s="41"/>
      <c r="M106" s="32">
        <f t="shared" si="7"/>
        <v>0</v>
      </c>
      <c r="N106" s="38">
        <f t="shared" si="8"/>
        <v>0</v>
      </c>
      <c r="O106" s="32">
        <f t="shared" si="9"/>
        <v>0</v>
      </c>
      <c r="P106" s="38">
        <f t="shared" si="10"/>
        <v>0</v>
      </c>
      <c r="Q106" s="32">
        <f t="shared" si="11"/>
        <v>0</v>
      </c>
      <c r="R106" s="71"/>
      <c r="S106" s="8">
        <f t="shared" si="12"/>
        <v>0</v>
      </c>
      <c r="T106" s="8">
        <f t="shared" si="13"/>
        <v>0</v>
      </c>
    </row>
    <row r="107" spans="4:20" ht="12.75">
      <c r="D107" s="157"/>
      <c r="F107" s="386"/>
      <c r="G107" s="10"/>
      <c r="H107" s="19"/>
      <c r="I107" s="12"/>
      <c r="J107" s="10"/>
      <c r="K107" s="174"/>
      <c r="L107" s="41"/>
      <c r="M107" s="32">
        <f t="shared" si="7"/>
        <v>0</v>
      </c>
      <c r="N107" s="38">
        <f t="shared" si="8"/>
        <v>0</v>
      </c>
      <c r="O107" s="32">
        <f t="shared" si="9"/>
        <v>0</v>
      </c>
      <c r="P107" s="38">
        <f t="shared" si="10"/>
        <v>0</v>
      </c>
      <c r="Q107" s="32">
        <f t="shared" si="11"/>
        <v>0</v>
      </c>
      <c r="R107" s="71"/>
      <c r="S107" s="8">
        <f t="shared" si="12"/>
        <v>0</v>
      </c>
      <c r="T107" s="8">
        <f t="shared" si="13"/>
        <v>0</v>
      </c>
    </row>
    <row r="108" spans="7:20" ht="12.75">
      <c r="G108" s="12"/>
      <c r="H108" s="19"/>
      <c r="I108" s="12"/>
      <c r="J108" s="10"/>
      <c r="K108" s="174"/>
      <c r="L108" s="41"/>
      <c r="M108" s="32">
        <f t="shared" si="7"/>
        <v>0</v>
      </c>
      <c r="N108" s="38">
        <f t="shared" si="8"/>
        <v>0</v>
      </c>
      <c r="O108" s="32">
        <f t="shared" si="9"/>
        <v>0</v>
      </c>
      <c r="P108" s="38">
        <f t="shared" si="10"/>
        <v>0</v>
      </c>
      <c r="Q108" s="32">
        <f t="shared" si="11"/>
        <v>0</v>
      </c>
      <c r="R108" s="71"/>
      <c r="S108" s="8">
        <f t="shared" si="12"/>
        <v>0</v>
      </c>
      <c r="T108" s="8">
        <f t="shared" si="13"/>
        <v>0</v>
      </c>
    </row>
    <row r="109" spans="7:20" ht="12.75">
      <c r="G109" s="12"/>
      <c r="H109" s="19"/>
      <c r="I109" s="12"/>
      <c r="J109" s="10"/>
      <c r="K109" s="174"/>
      <c r="L109" s="41"/>
      <c r="M109" s="32">
        <f t="shared" si="7"/>
        <v>0</v>
      </c>
      <c r="N109" s="38">
        <f t="shared" si="8"/>
        <v>0</v>
      </c>
      <c r="O109" s="32">
        <f t="shared" si="9"/>
        <v>0</v>
      </c>
      <c r="P109" s="38">
        <f t="shared" si="10"/>
        <v>0</v>
      </c>
      <c r="Q109" s="32">
        <f t="shared" si="11"/>
        <v>0</v>
      </c>
      <c r="R109" s="71"/>
      <c r="S109" s="8">
        <f t="shared" si="12"/>
        <v>0</v>
      </c>
      <c r="T109" s="8">
        <f t="shared" si="13"/>
        <v>0</v>
      </c>
    </row>
    <row r="110" spans="7:20" ht="12.75">
      <c r="G110" s="12"/>
      <c r="H110" s="19"/>
      <c r="I110" s="12"/>
      <c r="J110" s="10"/>
      <c r="K110" s="174"/>
      <c r="L110" s="41"/>
      <c r="M110" s="32">
        <f t="shared" si="7"/>
        <v>0</v>
      </c>
      <c r="N110" s="38">
        <f t="shared" si="8"/>
        <v>0</v>
      </c>
      <c r="O110" s="32">
        <f t="shared" si="9"/>
        <v>0</v>
      </c>
      <c r="P110" s="38">
        <f t="shared" si="10"/>
        <v>0</v>
      </c>
      <c r="Q110" s="32">
        <f t="shared" si="11"/>
        <v>0</v>
      </c>
      <c r="R110" s="71"/>
      <c r="S110" s="8">
        <f t="shared" si="12"/>
        <v>0</v>
      </c>
      <c r="T110" s="8">
        <f t="shared" si="13"/>
        <v>0</v>
      </c>
    </row>
    <row r="111" spans="3:20" ht="13.5" thickBot="1">
      <c r="C111" s="14" t="s">
        <v>66</v>
      </c>
      <c r="G111" s="24"/>
      <c r="H111" s="25"/>
      <c r="I111" s="24"/>
      <c r="J111" s="26"/>
      <c r="K111" s="174"/>
      <c r="L111" s="41"/>
      <c r="M111" s="32">
        <f t="shared" si="7"/>
        <v>0</v>
      </c>
      <c r="N111" s="38">
        <f t="shared" si="8"/>
        <v>0</v>
      </c>
      <c r="O111" s="32">
        <f t="shared" si="9"/>
        <v>0</v>
      </c>
      <c r="P111" s="38">
        <f t="shared" si="10"/>
        <v>0</v>
      </c>
      <c r="Q111" s="32">
        <f t="shared" si="11"/>
        <v>0</v>
      </c>
      <c r="R111" s="71"/>
      <c r="S111" s="8">
        <f t="shared" si="12"/>
        <v>0</v>
      </c>
      <c r="T111" s="8">
        <f t="shared" si="13"/>
        <v>0</v>
      </c>
    </row>
    <row r="112" spans="5:20" ht="13.5" thickTop="1">
      <c r="E112" s="133" t="s">
        <v>15</v>
      </c>
      <c r="F112" s="18" t="s">
        <v>48</v>
      </c>
      <c r="G112" s="12">
        <f>SUM(G86:G111)</f>
        <v>50774.171125</v>
      </c>
      <c r="H112" s="12">
        <f>SUM(H86:H111)</f>
        <v>27413.638888888887</v>
      </c>
      <c r="I112" s="12">
        <f>SUM(I86:I111)</f>
        <v>145810.02675</v>
      </c>
      <c r="J112" s="12">
        <f>SUM(J86:J111)</f>
        <v>0</v>
      </c>
      <c r="K112" s="174"/>
      <c r="L112" s="41"/>
      <c r="M112" s="32">
        <f t="shared" si="7"/>
        <v>0</v>
      </c>
      <c r="N112" s="38">
        <f t="shared" si="8"/>
        <v>0</v>
      </c>
      <c r="O112" s="32">
        <f t="shared" si="9"/>
        <v>0</v>
      </c>
      <c r="P112" s="38">
        <f t="shared" si="10"/>
        <v>0</v>
      </c>
      <c r="Q112" s="32">
        <f t="shared" si="11"/>
        <v>0</v>
      </c>
      <c r="R112" s="71"/>
      <c r="S112" s="8">
        <f t="shared" si="12"/>
        <v>0</v>
      </c>
      <c r="T112" s="8">
        <f t="shared" si="13"/>
        <v>0</v>
      </c>
    </row>
    <row r="113" spans="7:20" ht="12.75">
      <c r="G113" s="12"/>
      <c r="H113" s="19"/>
      <c r="I113" s="12"/>
      <c r="J113" s="10"/>
      <c r="K113" s="174"/>
      <c r="L113" s="41"/>
      <c r="M113" s="32">
        <f t="shared" si="7"/>
        <v>0</v>
      </c>
      <c r="N113" s="38">
        <f t="shared" si="8"/>
        <v>0</v>
      </c>
      <c r="O113" s="32">
        <f t="shared" si="9"/>
        <v>0</v>
      </c>
      <c r="P113" s="38">
        <f t="shared" si="10"/>
        <v>0</v>
      </c>
      <c r="Q113" s="32">
        <f t="shared" si="11"/>
        <v>0</v>
      </c>
      <c r="R113" s="71"/>
      <c r="S113" s="8">
        <f t="shared" si="12"/>
        <v>0</v>
      </c>
      <c r="T113" s="8">
        <f t="shared" si="13"/>
        <v>0</v>
      </c>
    </row>
    <row r="114" spans="7:20" ht="12.75">
      <c r="G114" s="12"/>
      <c r="H114" s="19"/>
      <c r="I114" s="12"/>
      <c r="J114" s="10"/>
      <c r="K114" s="174"/>
      <c r="L114" s="41"/>
      <c r="M114" s="32">
        <f t="shared" si="7"/>
        <v>0</v>
      </c>
      <c r="N114" s="38">
        <f t="shared" si="8"/>
        <v>0</v>
      </c>
      <c r="O114" s="32">
        <f t="shared" si="9"/>
        <v>0</v>
      </c>
      <c r="P114" s="38">
        <f t="shared" si="10"/>
        <v>0</v>
      </c>
      <c r="Q114" s="32">
        <f t="shared" si="11"/>
        <v>0</v>
      </c>
      <c r="R114" s="71"/>
      <c r="S114" s="8">
        <f t="shared" si="12"/>
        <v>0</v>
      </c>
      <c r="T114" s="8">
        <f t="shared" si="13"/>
        <v>0</v>
      </c>
    </row>
    <row r="115" spans="1:20" ht="12.75">
      <c r="A115" s="7" t="s">
        <v>342</v>
      </c>
      <c r="D115" s="157"/>
      <c r="F115" s="145"/>
      <c r="G115" s="12"/>
      <c r="H115" s="19"/>
      <c r="I115" s="12"/>
      <c r="J115" s="10"/>
      <c r="K115" s="174"/>
      <c r="L115" s="41"/>
      <c r="M115" s="32">
        <f t="shared" si="7"/>
        <v>0</v>
      </c>
      <c r="N115" s="38">
        <f t="shared" si="8"/>
        <v>0</v>
      </c>
      <c r="O115" s="32">
        <f t="shared" si="9"/>
        <v>0</v>
      </c>
      <c r="P115" s="38">
        <f t="shared" si="10"/>
        <v>0</v>
      </c>
      <c r="Q115" s="32">
        <f t="shared" si="11"/>
        <v>0</v>
      </c>
      <c r="R115" s="71"/>
      <c r="S115" s="8">
        <f t="shared" si="12"/>
        <v>0</v>
      </c>
      <c r="T115" s="8">
        <f t="shared" si="13"/>
        <v>0</v>
      </c>
    </row>
    <row r="116" spans="1:20" ht="25.5">
      <c r="A116" s="7"/>
      <c r="B116" s="7" t="s">
        <v>311</v>
      </c>
      <c r="C116" s="7"/>
      <c r="D116" s="223"/>
      <c r="E116" s="133"/>
      <c r="F116" s="153" t="s">
        <v>345</v>
      </c>
      <c r="G116" s="170"/>
      <c r="H116" s="224"/>
      <c r="I116" s="170"/>
      <c r="J116" s="225"/>
      <c r="K116" s="251"/>
      <c r="L116" s="41"/>
      <c r="M116" s="32">
        <f t="shared" si="7"/>
        <v>0</v>
      </c>
      <c r="N116" s="38">
        <f t="shared" si="8"/>
        <v>0</v>
      </c>
      <c r="O116" s="32">
        <f t="shared" si="9"/>
        <v>0</v>
      </c>
      <c r="P116" s="38">
        <f t="shared" si="10"/>
        <v>0</v>
      </c>
      <c r="Q116" s="32">
        <f t="shared" si="11"/>
        <v>0</v>
      </c>
      <c r="R116" s="71"/>
      <c r="S116" s="8">
        <f t="shared" si="12"/>
        <v>0</v>
      </c>
      <c r="T116" s="8">
        <f t="shared" si="13"/>
        <v>0</v>
      </c>
    </row>
    <row r="117" spans="2:20" ht="25.5">
      <c r="B117">
        <v>1</v>
      </c>
      <c r="C117" t="s">
        <v>63</v>
      </c>
      <c r="D117" s="157" t="s">
        <v>28</v>
      </c>
      <c r="E117" s="44" t="s">
        <v>54</v>
      </c>
      <c r="F117" s="145" t="s">
        <v>2</v>
      </c>
      <c r="G117" s="183">
        <v>28285.7</v>
      </c>
      <c r="H117" s="141">
        <v>5000</v>
      </c>
      <c r="I117" s="12"/>
      <c r="J117" s="10"/>
      <c r="K117" s="174"/>
      <c r="L117" s="41"/>
      <c r="M117" s="32">
        <f t="shared" si="7"/>
        <v>0</v>
      </c>
      <c r="N117" s="38">
        <f t="shared" si="8"/>
        <v>0</v>
      </c>
      <c r="O117" s="32">
        <f t="shared" si="9"/>
        <v>0</v>
      </c>
      <c r="P117" s="38">
        <f t="shared" si="10"/>
        <v>28285.7</v>
      </c>
      <c r="Q117" s="32">
        <f t="shared" si="11"/>
        <v>0</v>
      </c>
      <c r="R117" s="71"/>
      <c r="S117" s="8">
        <f t="shared" si="12"/>
        <v>0</v>
      </c>
      <c r="T117" s="8">
        <f t="shared" si="13"/>
        <v>28285.7</v>
      </c>
    </row>
    <row r="118" spans="1:20" ht="25.5">
      <c r="A118" s="171"/>
      <c r="B118" s="171">
        <v>2</v>
      </c>
      <c r="C118" s="171" t="s">
        <v>63</v>
      </c>
      <c r="D118" s="232" t="s">
        <v>28</v>
      </c>
      <c r="E118" s="172" t="s">
        <v>54</v>
      </c>
      <c r="F118" s="196" t="s">
        <v>343</v>
      </c>
      <c r="G118" s="173">
        <v>4000</v>
      </c>
      <c r="H118" s="275"/>
      <c r="I118" s="173"/>
      <c r="J118" s="197"/>
      <c r="K118" s="198"/>
      <c r="L118" s="41"/>
      <c r="M118" s="32">
        <f t="shared" si="7"/>
        <v>0</v>
      </c>
      <c r="N118" s="38">
        <f t="shared" si="8"/>
        <v>0</v>
      </c>
      <c r="O118" s="32">
        <f t="shared" si="9"/>
        <v>0</v>
      </c>
      <c r="P118" s="38">
        <f t="shared" si="10"/>
        <v>4000</v>
      </c>
      <c r="Q118" s="32">
        <f t="shared" si="11"/>
        <v>0</v>
      </c>
      <c r="R118" s="71"/>
      <c r="S118" s="8">
        <f t="shared" si="12"/>
        <v>0</v>
      </c>
      <c r="T118" s="8">
        <f t="shared" si="13"/>
        <v>4000</v>
      </c>
    </row>
    <row r="119" spans="1:20" ht="25.5">
      <c r="A119" s="171"/>
      <c r="B119" s="171">
        <v>3</v>
      </c>
      <c r="C119" s="171" t="s">
        <v>63</v>
      </c>
      <c r="D119" s="232" t="s">
        <v>28</v>
      </c>
      <c r="E119" s="172" t="s">
        <v>54</v>
      </c>
      <c r="F119" s="196" t="s">
        <v>292</v>
      </c>
      <c r="G119" s="173">
        <v>4000</v>
      </c>
      <c r="H119" s="275"/>
      <c r="I119" s="275"/>
      <c r="J119" s="171"/>
      <c r="K119" s="196"/>
      <c r="L119" s="41"/>
      <c r="M119" s="32">
        <f t="shared" si="7"/>
        <v>0</v>
      </c>
      <c r="N119" s="38">
        <f t="shared" si="8"/>
        <v>0</v>
      </c>
      <c r="O119" s="32">
        <f t="shared" si="9"/>
        <v>0</v>
      </c>
      <c r="P119" s="38">
        <f t="shared" si="10"/>
        <v>4000</v>
      </c>
      <c r="Q119" s="32">
        <f t="shared" si="11"/>
        <v>0</v>
      </c>
      <c r="R119" s="71"/>
      <c r="S119" s="8">
        <f t="shared" si="12"/>
        <v>0</v>
      </c>
      <c r="T119" s="8">
        <f t="shared" si="13"/>
        <v>4000</v>
      </c>
    </row>
    <row r="120" spans="1:20" ht="38.25">
      <c r="A120" s="171"/>
      <c r="B120" s="171">
        <v>5</v>
      </c>
      <c r="C120" s="171" t="s">
        <v>63</v>
      </c>
      <c r="D120" s="232" t="s">
        <v>28</v>
      </c>
      <c r="E120" s="172" t="s">
        <v>54</v>
      </c>
      <c r="F120" s="196" t="s">
        <v>294</v>
      </c>
      <c r="G120" s="173">
        <v>4000</v>
      </c>
      <c r="H120" s="173"/>
      <c r="I120" s="197"/>
      <c r="J120" s="197"/>
      <c r="K120" s="198"/>
      <c r="L120" s="41"/>
      <c r="M120" s="32">
        <f t="shared" si="7"/>
        <v>0</v>
      </c>
      <c r="N120" s="38">
        <f t="shared" si="8"/>
        <v>0</v>
      </c>
      <c r="O120" s="32">
        <f t="shared" si="9"/>
        <v>0</v>
      </c>
      <c r="P120" s="38">
        <f t="shared" si="10"/>
        <v>4000</v>
      </c>
      <c r="Q120" s="32">
        <f t="shared" si="11"/>
        <v>0</v>
      </c>
      <c r="R120" s="71"/>
      <c r="S120" s="8">
        <f t="shared" si="12"/>
        <v>0</v>
      </c>
      <c r="T120" s="8">
        <f t="shared" si="13"/>
        <v>4000</v>
      </c>
    </row>
    <row r="121" spans="3:20" s="35" customFormat="1" ht="25.5">
      <c r="C121" s="35" t="s">
        <v>63</v>
      </c>
      <c r="D121" s="208" t="s">
        <v>25</v>
      </c>
      <c r="E121" s="209" t="s">
        <v>54</v>
      </c>
      <c r="F121" s="210" t="s">
        <v>500</v>
      </c>
      <c r="G121" s="143">
        <v>2500</v>
      </c>
      <c r="H121" s="141"/>
      <c r="I121" s="140"/>
      <c r="J121" s="138"/>
      <c r="K121" s="238"/>
      <c r="L121" s="41"/>
      <c r="M121" s="32">
        <f t="shared" si="7"/>
        <v>2500</v>
      </c>
      <c r="N121" s="38">
        <f t="shared" si="8"/>
        <v>0</v>
      </c>
      <c r="O121" s="32">
        <f t="shared" si="9"/>
        <v>0</v>
      </c>
      <c r="P121" s="38">
        <f t="shared" si="10"/>
        <v>0</v>
      </c>
      <c r="Q121" s="32">
        <f t="shared" si="11"/>
        <v>0</v>
      </c>
      <c r="R121" s="71"/>
      <c r="S121" s="8">
        <f t="shared" si="12"/>
        <v>0</v>
      </c>
      <c r="T121" s="8">
        <f t="shared" si="13"/>
        <v>2500</v>
      </c>
    </row>
    <row r="122" spans="2:20" ht="25.5">
      <c r="B122">
        <v>4</v>
      </c>
      <c r="C122" t="s">
        <v>63</v>
      </c>
      <c r="D122" s="157" t="s">
        <v>25</v>
      </c>
      <c r="E122" s="44" t="s">
        <v>54</v>
      </c>
      <c r="F122" s="145" t="s">
        <v>293</v>
      </c>
      <c r="G122" s="147">
        <v>400</v>
      </c>
      <c r="I122" s="12"/>
      <c r="J122" s="10"/>
      <c r="K122" s="174"/>
      <c r="L122" s="41"/>
      <c r="M122" s="32">
        <f t="shared" si="7"/>
        <v>400</v>
      </c>
      <c r="N122" s="38">
        <f t="shared" si="8"/>
        <v>0</v>
      </c>
      <c r="O122" s="32">
        <f t="shared" si="9"/>
        <v>0</v>
      </c>
      <c r="P122" s="38">
        <f t="shared" si="10"/>
        <v>0</v>
      </c>
      <c r="Q122" s="32">
        <f t="shared" si="11"/>
        <v>0</v>
      </c>
      <c r="R122" s="71"/>
      <c r="S122" s="8">
        <f t="shared" si="12"/>
        <v>0</v>
      </c>
      <c r="T122" s="8">
        <f t="shared" si="13"/>
        <v>400</v>
      </c>
    </row>
    <row r="123" spans="4:20" ht="12.75">
      <c r="D123" s="157"/>
      <c r="F123" s="145"/>
      <c r="G123" s="12"/>
      <c r="H123" s="19"/>
      <c r="I123" s="12"/>
      <c r="J123" s="10"/>
      <c r="K123" s="174"/>
      <c r="L123" s="41"/>
      <c r="M123" s="32">
        <f t="shared" si="7"/>
        <v>0</v>
      </c>
      <c r="N123" s="38">
        <f t="shared" si="8"/>
        <v>0</v>
      </c>
      <c r="O123" s="32">
        <f t="shared" si="9"/>
        <v>0</v>
      </c>
      <c r="P123" s="38">
        <f t="shared" si="10"/>
        <v>0</v>
      </c>
      <c r="Q123" s="32">
        <f t="shared" si="11"/>
        <v>0</v>
      </c>
      <c r="R123" s="71"/>
      <c r="S123" s="8">
        <f t="shared" si="12"/>
        <v>0</v>
      </c>
      <c r="T123" s="8">
        <f t="shared" si="13"/>
        <v>0</v>
      </c>
    </row>
    <row r="124" spans="2:20" ht="25.5">
      <c r="B124" s="7" t="s">
        <v>204</v>
      </c>
      <c r="D124" s="157"/>
      <c r="F124" s="158" t="s">
        <v>401</v>
      </c>
      <c r="G124" s="12"/>
      <c r="H124" s="19"/>
      <c r="I124" s="12"/>
      <c r="J124" s="10"/>
      <c r="K124" s="174"/>
      <c r="L124" s="41"/>
      <c r="M124" s="32">
        <f t="shared" si="7"/>
        <v>0</v>
      </c>
      <c r="N124" s="38">
        <f t="shared" si="8"/>
        <v>0</v>
      </c>
      <c r="O124" s="32">
        <f t="shared" si="9"/>
        <v>0</v>
      </c>
      <c r="P124" s="38">
        <f t="shared" si="10"/>
        <v>0</v>
      </c>
      <c r="Q124" s="32">
        <f t="shared" si="11"/>
        <v>0</v>
      </c>
      <c r="R124" s="71"/>
      <c r="S124" s="8">
        <f t="shared" si="12"/>
        <v>0</v>
      </c>
      <c r="T124" s="8">
        <f t="shared" si="13"/>
        <v>0</v>
      </c>
    </row>
    <row r="125" spans="3:20" ht="25.5">
      <c r="C125" t="s">
        <v>63</v>
      </c>
      <c r="D125" s="157" t="s">
        <v>27</v>
      </c>
      <c r="E125" s="44" t="s">
        <v>54</v>
      </c>
      <c r="F125" s="145" t="s">
        <v>402</v>
      </c>
      <c r="G125" s="12">
        <v>102000</v>
      </c>
      <c r="H125" s="19"/>
      <c r="I125" s="12"/>
      <c r="J125" s="10"/>
      <c r="K125" s="174"/>
      <c r="L125" s="41"/>
      <c r="M125" s="32">
        <f t="shared" si="7"/>
        <v>0</v>
      </c>
      <c r="N125" s="38">
        <f t="shared" si="8"/>
        <v>0</v>
      </c>
      <c r="O125" s="32">
        <f t="shared" si="9"/>
        <v>102000</v>
      </c>
      <c r="P125" s="38">
        <f t="shared" si="10"/>
        <v>0</v>
      </c>
      <c r="Q125" s="32">
        <f t="shared" si="11"/>
        <v>0</v>
      </c>
      <c r="R125" s="71"/>
      <c r="S125" s="8">
        <f t="shared" si="12"/>
        <v>0</v>
      </c>
      <c r="T125" s="8">
        <f t="shared" si="13"/>
        <v>102000</v>
      </c>
    </row>
    <row r="126" spans="3:20" ht="25.5">
      <c r="C126" t="s">
        <v>63</v>
      </c>
      <c r="D126" s="157" t="s">
        <v>25</v>
      </c>
      <c r="E126" s="44" t="s">
        <v>54</v>
      </c>
      <c r="F126" s="145" t="s">
        <v>403</v>
      </c>
      <c r="G126" s="12"/>
      <c r="H126" s="12"/>
      <c r="I126" s="12">
        <v>253716.75</v>
      </c>
      <c r="J126" s="10"/>
      <c r="K126" s="194"/>
      <c r="L126" s="41"/>
      <c r="M126" s="32">
        <f t="shared" si="7"/>
        <v>0</v>
      </c>
      <c r="N126" s="38">
        <f t="shared" si="8"/>
        <v>0</v>
      </c>
      <c r="O126" s="32">
        <f t="shared" si="9"/>
        <v>0</v>
      </c>
      <c r="P126" s="38">
        <f t="shared" si="10"/>
        <v>0</v>
      </c>
      <c r="Q126" s="32">
        <f t="shared" si="11"/>
        <v>0</v>
      </c>
      <c r="R126" s="71"/>
      <c r="S126" s="8">
        <f t="shared" si="12"/>
        <v>0</v>
      </c>
      <c r="T126" s="8">
        <f t="shared" si="13"/>
        <v>0</v>
      </c>
    </row>
    <row r="127" spans="3:20" ht="25.5">
      <c r="C127" t="s">
        <v>63</v>
      </c>
      <c r="D127" s="157"/>
      <c r="F127" s="386" t="s">
        <v>502</v>
      </c>
      <c r="G127" s="406"/>
      <c r="H127" s="406"/>
      <c r="I127" s="227"/>
      <c r="J127" s="10"/>
      <c r="K127" s="194"/>
      <c r="L127" s="41"/>
      <c r="M127" s="32">
        <f t="shared" si="7"/>
        <v>0</v>
      </c>
      <c r="N127" s="38">
        <f t="shared" si="8"/>
        <v>0</v>
      </c>
      <c r="O127" s="32">
        <f t="shared" si="9"/>
        <v>0</v>
      </c>
      <c r="P127" s="38">
        <f t="shared" si="10"/>
        <v>0</v>
      </c>
      <c r="Q127" s="32">
        <f t="shared" si="11"/>
        <v>0</v>
      </c>
      <c r="R127" s="71"/>
      <c r="S127" s="8">
        <f t="shared" si="12"/>
        <v>0</v>
      </c>
      <c r="T127" s="8">
        <f t="shared" si="13"/>
        <v>0</v>
      </c>
    </row>
    <row r="128" spans="1:20" ht="51">
      <c r="A128" s="161"/>
      <c r="B128" s="161"/>
      <c r="C128" s="161" t="s">
        <v>63</v>
      </c>
      <c r="D128" s="205" t="s">
        <v>28</v>
      </c>
      <c r="E128" s="162" t="s">
        <v>54</v>
      </c>
      <c r="F128" s="390" t="s">
        <v>404</v>
      </c>
      <c r="G128" s="164">
        <v>98523</v>
      </c>
      <c r="H128" s="164"/>
      <c r="I128" s="164"/>
      <c r="J128" s="229"/>
      <c r="K128" s="240" t="s">
        <v>405</v>
      </c>
      <c r="L128" s="41"/>
      <c r="M128" s="32">
        <f t="shared" si="7"/>
        <v>0</v>
      </c>
      <c r="N128" s="38">
        <f t="shared" si="8"/>
        <v>0</v>
      </c>
      <c r="O128" s="32">
        <f t="shared" si="9"/>
        <v>0</v>
      </c>
      <c r="P128" s="38">
        <f t="shared" si="10"/>
        <v>98523</v>
      </c>
      <c r="Q128" s="32">
        <f t="shared" si="11"/>
        <v>0</v>
      </c>
      <c r="R128" s="71"/>
      <c r="S128" s="8">
        <f t="shared" si="12"/>
        <v>0</v>
      </c>
      <c r="T128" s="8">
        <f t="shared" si="13"/>
        <v>98523</v>
      </c>
    </row>
    <row r="129" spans="3:20" ht="12.75">
      <c r="C129" t="s">
        <v>63</v>
      </c>
      <c r="D129" s="157"/>
      <c r="F129" s="386" t="s">
        <v>406</v>
      </c>
      <c r="G129" s="227"/>
      <c r="H129" s="227"/>
      <c r="I129" s="227"/>
      <c r="J129" s="10"/>
      <c r="K129" s="174"/>
      <c r="L129" s="41"/>
      <c r="M129" s="32">
        <f t="shared" si="7"/>
        <v>0</v>
      </c>
      <c r="N129" s="38">
        <f t="shared" si="8"/>
        <v>0</v>
      </c>
      <c r="O129" s="32">
        <f t="shared" si="9"/>
        <v>0</v>
      </c>
      <c r="P129" s="38">
        <f t="shared" si="10"/>
        <v>0</v>
      </c>
      <c r="Q129" s="32">
        <f t="shared" si="11"/>
        <v>0</v>
      </c>
      <c r="R129" s="71"/>
      <c r="S129" s="8">
        <f t="shared" si="12"/>
        <v>0</v>
      </c>
      <c r="T129" s="8">
        <f t="shared" si="13"/>
        <v>0</v>
      </c>
    </row>
    <row r="130" spans="3:20" ht="25.5">
      <c r="C130" t="s">
        <v>63</v>
      </c>
      <c r="D130" s="157"/>
      <c r="F130" s="386" t="s">
        <v>407</v>
      </c>
      <c r="G130" s="227"/>
      <c r="H130" s="227"/>
      <c r="I130" s="227"/>
      <c r="J130" s="10"/>
      <c r="K130" s="174"/>
      <c r="L130" s="401"/>
      <c r="M130" s="32">
        <f t="shared" si="7"/>
        <v>0</v>
      </c>
      <c r="N130" s="38">
        <f t="shared" si="8"/>
        <v>0</v>
      </c>
      <c r="O130" s="32">
        <f t="shared" si="9"/>
        <v>0</v>
      </c>
      <c r="P130" s="38">
        <f t="shared" si="10"/>
        <v>0</v>
      </c>
      <c r="Q130" s="32">
        <f t="shared" si="11"/>
        <v>0</v>
      </c>
      <c r="R130" s="71"/>
      <c r="S130" s="8">
        <f t="shared" si="12"/>
        <v>0</v>
      </c>
      <c r="T130" s="8">
        <f t="shared" si="13"/>
        <v>0</v>
      </c>
    </row>
    <row r="131" spans="3:20" ht="25.5">
      <c r="C131" t="s">
        <v>63</v>
      </c>
      <c r="D131" s="157"/>
      <c r="F131" s="386" t="s">
        <v>408</v>
      </c>
      <c r="G131" s="406"/>
      <c r="H131" s="406"/>
      <c r="I131" s="406"/>
      <c r="L131" s="401"/>
      <c r="M131" s="32">
        <f t="shared" si="7"/>
        <v>0</v>
      </c>
      <c r="N131" s="38">
        <f t="shared" si="8"/>
        <v>0</v>
      </c>
      <c r="O131" s="32">
        <f t="shared" si="9"/>
        <v>0</v>
      </c>
      <c r="P131" s="38">
        <f t="shared" si="10"/>
        <v>0</v>
      </c>
      <c r="Q131" s="32">
        <f t="shared" si="11"/>
        <v>0</v>
      </c>
      <c r="R131" s="71"/>
      <c r="S131" s="8">
        <f t="shared" si="12"/>
        <v>0</v>
      </c>
      <c r="T131" s="8">
        <f t="shared" si="13"/>
        <v>0</v>
      </c>
    </row>
    <row r="132" spans="7:20" ht="12.75">
      <c r="G132" s="12"/>
      <c r="H132" s="12"/>
      <c r="I132" s="12"/>
      <c r="J132" s="10"/>
      <c r="K132" s="174"/>
      <c r="L132" s="41"/>
      <c r="M132" s="32">
        <f t="shared" si="7"/>
        <v>0</v>
      </c>
      <c r="N132" s="38">
        <f t="shared" si="8"/>
        <v>0</v>
      </c>
      <c r="O132" s="32">
        <f t="shared" si="9"/>
        <v>0</v>
      </c>
      <c r="P132" s="38">
        <f t="shared" si="10"/>
        <v>0</v>
      </c>
      <c r="Q132" s="32">
        <f t="shared" si="11"/>
        <v>0</v>
      </c>
      <c r="R132" s="71"/>
      <c r="S132" s="8">
        <f t="shared" si="12"/>
        <v>0</v>
      </c>
      <c r="T132" s="8">
        <f t="shared" si="13"/>
        <v>0</v>
      </c>
    </row>
    <row r="133" spans="7:20" ht="12.75">
      <c r="G133" s="12"/>
      <c r="H133" s="12"/>
      <c r="I133" s="12"/>
      <c r="J133" s="10"/>
      <c r="K133" s="174"/>
      <c r="L133" s="41"/>
      <c r="M133" s="32">
        <f t="shared" si="7"/>
        <v>0</v>
      </c>
      <c r="N133" s="38">
        <f t="shared" si="8"/>
        <v>0</v>
      </c>
      <c r="O133" s="32">
        <f t="shared" si="9"/>
        <v>0</v>
      </c>
      <c r="P133" s="38">
        <f t="shared" si="10"/>
        <v>0</v>
      </c>
      <c r="Q133" s="32">
        <f t="shared" si="11"/>
        <v>0</v>
      </c>
      <c r="R133" s="71"/>
      <c r="S133" s="8">
        <f t="shared" si="12"/>
        <v>0</v>
      </c>
      <c r="T133" s="8">
        <f t="shared" si="13"/>
        <v>0</v>
      </c>
    </row>
    <row r="134" spans="7:20" ht="12.75">
      <c r="G134" s="12"/>
      <c r="H134" s="19"/>
      <c r="I134" s="12"/>
      <c r="J134" s="10"/>
      <c r="K134" s="174"/>
      <c r="L134" s="41"/>
      <c r="M134" s="32">
        <f t="shared" si="7"/>
        <v>0</v>
      </c>
      <c r="N134" s="38">
        <f t="shared" si="8"/>
        <v>0</v>
      </c>
      <c r="O134" s="32">
        <f t="shared" si="9"/>
        <v>0</v>
      </c>
      <c r="P134" s="38">
        <f t="shared" si="10"/>
        <v>0</v>
      </c>
      <c r="Q134" s="32">
        <f t="shared" si="11"/>
        <v>0</v>
      </c>
      <c r="R134" s="71"/>
      <c r="S134" s="8">
        <f t="shared" si="12"/>
        <v>0</v>
      </c>
      <c r="T134" s="8">
        <f t="shared" si="13"/>
        <v>0</v>
      </c>
    </row>
    <row r="135" spans="7:20" ht="12.75">
      <c r="G135" s="12"/>
      <c r="H135" s="19"/>
      <c r="I135" s="12"/>
      <c r="J135" s="10"/>
      <c r="K135" s="174"/>
      <c r="L135" s="41"/>
      <c r="M135" s="32">
        <f t="shared" si="7"/>
        <v>0</v>
      </c>
      <c r="N135" s="38">
        <f t="shared" si="8"/>
        <v>0</v>
      </c>
      <c r="O135" s="32">
        <f t="shared" si="9"/>
        <v>0</v>
      </c>
      <c r="P135" s="38">
        <f t="shared" si="10"/>
        <v>0</v>
      </c>
      <c r="Q135" s="32">
        <f t="shared" si="11"/>
        <v>0</v>
      </c>
      <c r="R135" s="71"/>
      <c r="S135" s="8">
        <f t="shared" si="12"/>
        <v>0</v>
      </c>
      <c r="T135" s="8">
        <f t="shared" si="13"/>
        <v>0</v>
      </c>
    </row>
    <row r="136" spans="7:20" ht="12.75">
      <c r="G136" s="12"/>
      <c r="H136" s="19"/>
      <c r="I136" s="12"/>
      <c r="J136" s="10"/>
      <c r="K136" s="174"/>
      <c r="L136" s="41"/>
      <c r="M136" s="32">
        <f t="shared" si="7"/>
        <v>0</v>
      </c>
      <c r="N136" s="38">
        <f t="shared" si="8"/>
        <v>0</v>
      </c>
      <c r="O136" s="32">
        <f t="shared" si="9"/>
        <v>0</v>
      </c>
      <c r="P136" s="38">
        <f t="shared" si="10"/>
        <v>0</v>
      </c>
      <c r="Q136" s="32">
        <f t="shared" si="11"/>
        <v>0</v>
      </c>
      <c r="R136" s="71"/>
      <c r="S136" s="8">
        <f t="shared" si="12"/>
        <v>0</v>
      </c>
      <c r="T136" s="8">
        <f t="shared" si="13"/>
        <v>0</v>
      </c>
    </row>
    <row r="137" spans="7:20" ht="12.75">
      <c r="G137" s="12"/>
      <c r="H137" s="19"/>
      <c r="I137" s="12"/>
      <c r="J137" s="10"/>
      <c r="K137" s="174"/>
      <c r="L137" s="41"/>
      <c r="M137" s="32">
        <f t="shared" si="7"/>
        <v>0</v>
      </c>
      <c r="N137" s="38">
        <f t="shared" si="8"/>
        <v>0</v>
      </c>
      <c r="O137" s="32">
        <f t="shared" si="9"/>
        <v>0</v>
      </c>
      <c r="P137" s="38">
        <f t="shared" si="10"/>
        <v>0</v>
      </c>
      <c r="Q137" s="32">
        <f t="shared" si="11"/>
        <v>0</v>
      </c>
      <c r="R137" s="71"/>
      <c r="S137" s="8">
        <f t="shared" si="12"/>
        <v>0</v>
      </c>
      <c r="T137" s="8">
        <f t="shared" si="13"/>
        <v>0</v>
      </c>
    </row>
    <row r="138" spans="7:20" ht="12.75">
      <c r="G138" s="12"/>
      <c r="H138" s="19"/>
      <c r="I138" s="12"/>
      <c r="J138" s="10"/>
      <c r="K138" s="174"/>
      <c r="L138" s="41"/>
      <c r="M138" s="32">
        <f t="shared" si="7"/>
        <v>0</v>
      </c>
      <c r="N138" s="38">
        <f t="shared" si="8"/>
        <v>0</v>
      </c>
      <c r="O138" s="32">
        <f t="shared" si="9"/>
        <v>0</v>
      </c>
      <c r="P138" s="38">
        <f t="shared" si="10"/>
        <v>0</v>
      </c>
      <c r="Q138" s="32">
        <f t="shared" si="11"/>
        <v>0</v>
      </c>
      <c r="R138" s="71"/>
      <c r="S138" s="8">
        <f t="shared" si="12"/>
        <v>0</v>
      </c>
      <c r="T138" s="8">
        <f t="shared" si="13"/>
        <v>0</v>
      </c>
    </row>
    <row r="139" spans="3:20" ht="13.5" thickBot="1">
      <c r="C139" s="14" t="s">
        <v>66</v>
      </c>
      <c r="G139" s="24"/>
      <c r="H139" s="25"/>
      <c r="I139" s="24"/>
      <c r="J139" s="26"/>
      <c r="K139" s="174"/>
      <c r="L139" s="41"/>
      <c r="M139" s="32">
        <f t="shared" si="7"/>
        <v>0</v>
      </c>
      <c r="N139" s="38">
        <f t="shared" si="8"/>
        <v>0</v>
      </c>
      <c r="O139" s="32">
        <f t="shared" si="9"/>
        <v>0</v>
      </c>
      <c r="P139" s="38">
        <f t="shared" si="10"/>
        <v>0</v>
      </c>
      <c r="Q139" s="32">
        <f t="shared" si="11"/>
        <v>0</v>
      </c>
      <c r="R139" s="71"/>
      <c r="S139" s="8">
        <f t="shared" si="12"/>
        <v>0</v>
      </c>
      <c r="T139" s="8">
        <f t="shared" si="13"/>
        <v>0</v>
      </c>
    </row>
    <row r="140" spans="5:20" ht="13.5" thickTop="1">
      <c r="E140" s="133" t="s">
        <v>15</v>
      </c>
      <c r="F140" s="18" t="s">
        <v>49</v>
      </c>
      <c r="G140" s="12">
        <f>SUM(G116:G139)</f>
        <v>243708.7</v>
      </c>
      <c r="H140" s="12">
        <f>SUM(H116:H139)</f>
        <v>5000</v>
      </c>
      <c r="I140" s="12">
        <f>SUM(I116:I139)</f>
        <v>253716.75</v>
      </c>
      <c r="J140" s="12">
        <f>SUM(J116:J139)</f>
        <v>0</v>
      </c>
      <c r="K140" s="174"/>
      <c r="L140" s="41"/>
      <c r="M140" s="32">
        <f aca="true" t="shared" si="14" ref="M140:M168">IF(D140="Personnel",G140,0)</f>
        <v>0</v>
      </c>
      <c r="N140" s="38">
        <f aca="true" t="shared" si="15" ref="N140:N168">IF(D140="Hardware",G140,0)</f>
        <v>0</v>
      </c>
      <c r="O140" s="32">
        <f aca="true" t="shared" si="16" ref="O140:O168">IF(D140="software",G140,0)</f>
        <v>0</v>
      </c>
      <c r="P140" s="38">
        <f aca="true" t="shared" si="17" ref="P140:P168">IF(D140="contractual services",G140,0)</f>
        <v>0</v>
      </c>
      <c r="Q140" s="32">
        <f aca="true" t="shared" si="18" ref="Q140:Q168">IF(D140="Other NPS",G140,0)</f>
        <v>0</v>
      </c>
      <c r="R140" s="71"/>
      <c r="S140" s="8">
        <f aca="true" t="shared" si="19" ref="S140:S168">IF(E140="yes",G140,0)</f>
        <v>0</v>
      </c>
      <c r="T140" s="8">
        <f aca="true" t="shared" si="20" ref="T140:T168">IF(E140="no",G140,0)</f>
        <v>0</v>
      </c>
    </row>
    <row r="141" spans="7:20" ht="12.75">
      <c r="G141" s="12"/>
      <c r="H141" s="19"/>
      <c r="I141" s="12"/>
      <c r="J141" s="10"/>
      <c r="K141" s="174"/>
      <c r="L141" s="41"/>
      <c r="M141" s="32">
        <f t="shared" si="14"/>
        <v>0</v>
      </c>
      <c r="N141" s="38">
        <f t="shared" si="15"/>
        <v>0</v>
      </c>
      <c r="O141" s="32">
        <f t="shared" si="16"/>
        <v>0</v>
      </c>
      <c r="P141" s="38">
        <f t="shared" si="17"/>
        <v>0</v>
      </c>
      <c r="Q141" s="32">
        <f t="shared" si="18"/>
        <v>0</v>
      </c>
      <c r="R141" s="71"/>
      <c r="S141" s="8">
        <f t="shared" si="19"/>
        <v>0</v>
      </c>
      <c r="T141" s="8">
        <f t="shared" si="20"/>
        <v>0</v>
      </c>
    </row>
    <row r="142" spans="7:20" ht="28.5" customHeight="1">
      <c r="G142" s="11"/>
      <c r="H142" s="21"/>
      <c r="I142" s="11"/>
      <c r="J142" s="2"/>
      <c r="K142" s="241"/>
      <c r="L142" s="42"/>
      <c r="M142" s="32">
        <f t="shared" si="14"/>
        <v>0</v>
      </c>
      <c r="N142" s="38">
        <f t="shared" si="15"/>
        <v>0</v>
      </c>
      <c r="O142" s="32">
        <f t="shared" si="16"/>
        <v>0</v>
      </c>
      <c r="P142" s="38">
        <f t="shared" si="17"/>
        <v>0</v>
      </c>
      <c r="Q142" s="32">
        <f t="shared" si="18"/>
        <v>0</v>
      </c>
      <c r="R142" s="71"/>
      <c r="S142" s="8">
        <f t="shared" si="19"/>
        <v>0</v>
      </c>
      <c r="T142" s="8">
        <f t="shared" si="20"/>
        <v>0</v>
      </c>
    </row>
    <row r="143" spans="1:20" ht="12.75">
      <c r="A143" s="7" t="s">
        <v>128</v>
      </c>
      <c r="F143" s="7"/>
      <c r="G143" s="12"/>
      <c r="H143" s="19"/>
      <c r="I143" s="12"/>
      <c r="J143" s="10"/>
      <c r="K143" s="174"/>
      <c r="L143" s="41"/>
      <c r="M143" s="32">
        <f t="shared" si="14"/>
        <v>0</v>
      </c>
      <c r="N143" s="38">
        <f t="shared" si="15"/>
        <v>0</v>
      </c>
      <c r="O143" s="32">
        <f t="shared" si="16"/>
        <v>0</v>
      </c>
      <c r="P143" s="38">
        <f t="shared" si="17"/>
        <v>0</v>
      </c>
      <c r="Q143" s="32">
        <f t="shared" si="18"/>
        <v>0</v>
      </c>
      <c r="R143" s="71"/>
      <c r="S143" s="8">
        <f t="shared" si="19"/>
        <v>0</v>
      </c>
      <c r="T143" s="8">
        <f t="shared" si="20"/>
        <v>0</v>
      </c>
    </row>
    <row r="144" spans="7:20" ht="12.75">
      <c r="G144" s="12"/>
      <c r="H144" s="19"/>
      <c r="I144" s="12"/>
      <c r="J144" s="10"/>
      <c r="K144" s="174"/>
      <c r="L144" s="41"/>
      <c r="M144" s="32">
        <f t="shared" si="14"/>
        <v>0</v>
      </c>
      <c r="N144" s="38">
        <f t="shared" si="15"/>
        <v>0</v>
      </c>
      <c r="O144" s="32">
        <f t="shared" si="16"/>
        <v>0</v>
      </c>
      <c r="P144" s="38">
        <f t="shared" si="17"/>
        <v>0</v>
      </c>
      <c r="Q144" s="32">
        <f t="shared" si="18"/>
        <v>0</v>
      </c>
      <c r="R144" s="71"/>
      <c r="S144" s="8">
        <f t="shared" si="19"/>
        <v>0</v>
      </c>
      <c r="T144" s="8">
        <f t="shared" si="20"/>
        <v>0</v>
      </c>
    </row>
    <row r="145" spans="7:20" ht="12.75">
      <c r="G145" s="12"/>
      <c r="H145" s="19"/>
      <c r="I145" s="12"/>
      <c r="J145" s="10"/>
      <c r="K145" s="174"/>
      <c r="L145" s="41"/>
      <c r="M145" s="32">
        <f t="shared" si="14"/>
        <v>0</v>
      </c>
      <c r="N145" s="38">
        <f t="shared" si="15"/>
        <v>0</v>
      </c>
      <c r="O145" s="32">
        <f t="shared" si="16"/>
        <v>0</v>
      </c>
      <c r="P145" s="38">
        <f t="shared" si="17"/>
        <v>0</v>
      </c>
      <c r="Q145" s="32">
        <f t="shared" si="18"/>
        <v>0</v>
      </c>
      <c r="R145" s="71"/>
      <c r="S145" s="8">
        <f t="shared" si="19"/>
        <v>0</v>
      </c>
      <c r="T145" s="8">
        <f t="shared" si="20"/>
        <v>0</v>
      </c>
    </row>
    <row r="146" spans="7:20" ht="12.75">
      <c r="G146" s="12"/>
      <c r="H146" s="19"/>
      <c r="I146" s="12"/>
      <c r="J146" s="10"/>
      <c r="K146" s="174"/>
      <c r="L146" s="41"/>
      <c r="M146" s="32">
        <f t="shared" si="14"/>
        <v>0</v>
      </c>
      <c r="N146" s="38">
        <f t="shared" si="15"/>
        <v>0</v>
      </c>
      <c r="O146" s="32">
        <f t="shared" si="16"/>
        <v>0</v>
      </c>
      <c r="P146" s="38">
        <f t="shared" si="17"/>
        <v>0</v>
      </c>
      <c r="Q146" s="32">
        <f t="shared" si="18"/>
        <v>0</v>
      </c>
      <c r="R146" s="71"/>
      <c r="S146" s="8">
        <f t="shared" si="19"/>
        <v>0</v>
      </c>
      <c r="T146" s="8">
        <f t="shared" si="20"/>
        <v>0</v>
      </c>
    </row>
    <row r="147" spans="7:20" ht="12.75">
      <c r="G147" s="12"/>
      <c r="H147" s="19"/>
      <c r="I147" s="12"/>
      <c r="J147" s="10"/>
      <c r="K147" s="174"/>
      <c r="L147" s="41"/>
      <c r="M147" s="32">
        <f t="shared" si="14"/>
        <v>0</v>
      </c>
      <c r="N147" s="38">
        <f t="shared" si="15"/>
        <v>0</v>
      </c>
      <c r="O147" s="32">
        <f t="shared" si="16"/>
        <v>0</v>
      </c>
      <c r="P147" s="38">
        <f t="shared" si="17"/>
        <v>0</v>
      </c>
      <c r="Q147" s="32">
        <f t="shared" si="18"/>
        <v>0</v>
      </c>
      <c r="R147" s="71"/>
      <c r="S147" s="8">
        <f t="shared" si="19"/>
        <v>0</v>
      </c>
      <c r="T147" s="8">
        <f t="shared" si="20"/>
        <v>0</v>
      </c>
    </row>
    <row r="148" spans="7:20" ht="12.75">
      <c r="G148" s="12"/>
      <c r="H148" s="19"/>
      <c r="I148" s="12"/>
      <c r="J148" s="10"/>
      <c r="K148" s="174"/>
      <c r="L148" s="41"/>
      <c r="M148" s="32">
        <f t="shared" si="14"/>
        <v>0</v>
      </c>
      <c r="N148" s="38">
        <f t="shared" si="15"/>
        <v>0</v>
      </c>
      <c r="O148" s="32">
        <f t="shared" si="16"/>
        <v>0</v>
      </c>
      <c r="P148" s="38">
        <f t="shared" si="17"/>
        <v>0</v>
      </c>
      <c r="Q148" s="32">
        <f t="shared" si="18"/>
        <v>0</v>
      </c>
      <c r="R148" s="71"/>
      <c r="S148" s="8">
        <f t="shared" si="19"/>
        <v>0</v>
      </c>
      <c r="T148" s="8">
        <f t="shared" si="20"/>
        <v>0</v>
      </c>
    </row>
    <row r="149" spans="7:20" ht="12.75">
      <c r="G149" s="12"/>
      <c r="H149" s="19"/>
      <c r="I149" s="12"/>
      <c r="J149" s="10"/>
      <c r="K149" s="174"/>
      <c r="L149" s="41"/>
      <c r="M149" s="32">
        <f t="shared" si="14"/>
        <v>0</v>
      </c>
      <c r="N149" s="38">
        <f t="shared" si="15"/>
        <v>0</v>
      </c>
      <c r="O149" s="32">
        <f t="shared" si="16"/>
        <v>0</v>
      </c>
      <c r="P149" s="38">
        <f t="shared" si="17"/>
        <v>0</v>
      </c>
      <c r="Q149" s="32">
        <f t="shared" si="18"/>
        <v>0</v>
      </c>
      <c r="R149" s="71"/>
      <c r="S149" s="8">
        <f t="shared" si="19"/>
        <v>0</v>
      </c>
      <c r="T149" s="8">
        <f t="shared" si="20"/>
        <v>0</v>
      </c>
    </row>
    <row r="150" spans="7:20" ht="12.75">
      <c r="G150" s="12"/>
      <c r="H150" s="19"/>
      <c r="I150" s="12"/>
      <c r="J150" s="10"/>
      <c r="K150" s="174"/>
      <c r="L150" s="41"/>
      <c r="M150" s="32">
        <f t="shared" si="14"/>
        <v>0</v>
      </c>
      <c r="N150" s="38">
        <f t="shared" si="15"/>
        <v>0</v>
      </c>
      <c r="O150" s="32">
        <f t="shared" si="16"/>
        <v>0</v>
      </c>
      <c r="P150" s="38">
        <f t="shared" si="17"/>
        <v>0</v>
      </c>
      <c r="Q150" s="32">
        <f t="shared" si="18"/>
        <v>0</v>
      </c>
      <c r="R150" s="71"/>
      <c r="S150" s="8">
        <f t="shared" si="19"/>
        <v>0</v>
      </c>
      <c r="T150" s="8">
        <f t="shared" si="20"/>
        <v>0</v>
      </c>
    </row>
    <row r="151" spans="7:20" ht="12.75">
      <c r="G151" s="12"/>
      <c r="H151" s="19"/>
      <c r="I151" s="12"/>
      <c r="J151" s="10"/>
      <c r="K151" s="174"/>
      <c r="L151" s="41"/>
      <c r="M151" s="32">
        <f t="shared" si="14"/>
        <v>0</v>
      </c>
      <c r="N151" s="38">
        <f t="shared" si="15"/>
        <v>0</v>
      </c>
      <c r="O151" s="32">
        <f t="shared" si="16"/>
        <v>0</v>
      </c>
      <c r="P151" s="38">
        <f t="shared" si="17"/>
        <v>0</v>
      </c>
      <c r="Q151" s="32">
        <f t="shared" si="18"/>
        <v>0</v>
      </c>
      <c r="R151" s="71"/>
      <c r="S151" s="8">
        <f t="shared" si="19"/>
        <v>0</v>
      </c>
      <c r="T151" s="8">
        <f t="shared" si="20"/>
        <v>0</v>
      </c>
    </row>
    <row r="152" spans="7:20" ht="12.75">
      <c r="G152" s="12"/>
      <c r="H152" s="19"/>
      <c r="I152" s="12"/>
      <c r="J152" s="10"/>
      <c r="K152" s="174"/>
      <c r="L152" s="41"/>
      <c r="M152" s="32">
        <f t="shared" si="14"/>
        <v>0</v>
      </c>
      <c r="N152" s="38">
        <f t="shared" si="15"/>
        <v>0</v>
      </c>
      <c r="O152" s="32">
        <f t="shared" si="16"/>
        <v>0</v>
      </c>
      <c r="P152" s="38">
        <f t="shared" si="17"/>
        <v>0</v>
      </c>
      <c r="Q152" s="32">
        <f t="shared" si="18"/>
        <v>0</v>
      </c>
      <c r="R152" s="71"/>
      <c r="S152" s="8">
        <f t="shared" si="19"/>
        <v>0</v>
      </c>
      <c r="T152" s="8">
        <f t="shared" si="20"/>
        <v>0</v>
      </c>
    </row>
    <row r="153" spans="7:20" ht="12.75">
      <c r="G153" s="12"/>
      <c r="H153" s="19"/>
      <c r="I153" s="12"/>
      <c r="J153" s="10"/>
      <c r="K153" s="174"/>
      <c r="L153" s="41"/>
      <c r="M153" s="32">
        <f t="shared" si="14"/>
        <v>0</v>
      </c>
      <c r="N153" s="38">
        <f t="shared" si="15"/>
        <v>0</v>
      </c>
      <c r="O153" s="32">
        <f t="shared" si="16"/>
        <v>0</v>
      </c>
      <c r="P153" s="38">
        <f t="shared" si="17"/>
        <v>0</v>
      </c>
      <c r="Q153" s="32">
        <f t="shared" si="18"/>
        <v>0</v>
      </c>
      <c r="R153" s="71"/>
      <c r="S153" s="8">
        <f t="shared" si="19"/>
        <v>0</v>
      </c>
      <c r="T153" s="8">
        <f t="shared" si="20"/>
        <v>0</v>
      </c>
    </row>
    <row r="154" spans="7:20" ht="12.75">
      <c r="G154" s="12"/>
      <c r="H154" s="19"/>
      <c r="I154" s="12"/>
      <c r="J154" s="10"/>
      <c r="K154" s="174"/>
      <c r="L154" s="41"/>
      <c r="M154" s="32">
        <f t="shared" si="14"/>
        <v>0</v>
      </c>
      <c r="N154" s="38">
        <f t="shared" si="15"/>
        <v>0</v>
      </c>
      <c r="O154" s="32">
        <f t="shared" si="16"/>
        <v>0</v>
      </c>
      <c r="P154" s="38">
        <f t="shared" si="17"/>
        <v>0</v>
      </c>
      <c r="Q154" s="32">
        <f t="shared" si="18"/>
        <v>0</v>
      </c>
      <c r="R154" s="71"/>
      <c r="S154" s="8">
        <f t="shared" si="19"/>
        <v>0</v>
      </c>
      <c r="T154" s="8">
        <f t="shared" si="20"/>
        <v>0</v>
      </c>
    </row>
    <row r="155" spans="7:20" ht="12.75">
      <c r="G155" s="12"/>
      <c r="H155" s="19"/>
      <c r="I155" s="12"/>
      <c r="J155" s="10"/>
      <c r="K155" s="174"/>
      <c r="L155" s="41"/>
      <c r="M155" s="32">
        <f t="shared" si="14"/>
        <v>0</v>
      </c>
      <c r="N155" s="38">
        <f t="shared" si="15"/>
        <v>0</v>
      </c>
      <c r="O155" s="32">
        <f t="shared" si="16"/>
        <v>0</v>
      </c>
      <c r="P155" s="38">
        <f t="shared" si="17"/>
        <v>0</v>
      </c>
      <c r="Q155" s="32">
        <f t="shared" si="18"/>
        <v>0</v>
      </c>
      <c r="R155" s="71"/>
      <c r="S155" s="8">
        <f t="shared" si="19"/>
        <v>0</v>
      </c>
      <c r="T155" s="8">
        <f t="shared" si="20"/>
        <v>0</v>
      </c>
    </row>
    <row r="156" spans="7:20" ht="12.75">
      <c r="G156" s="12"/>
      <c r="H156" s="19"/>
      <c r="I156" s="12"/>
      <c r="J156" s="10"/>
      <c r="K156" s="174"/>
      <c r="L156" s="41"/>
      <c r="M156" s="32">
        <f t="shared" si="14"/>
        <v>0</v>
      </c>
      <c r="N156" s="38">
        <f t="shared" si="15"/>
        <v>0</v>
      </c>
      <c r="O156" s="32">
        <f t="shared" si="16"/>
        <v>0</v>
      </c>
      <c r="P156" s="38">
        <f t="shared" si="17"/>
        <v>0</v>
      </c>
      <c r="Q156" s="32">
        <f t="shared" si="18"/>
        <v>0</v>
      </c>
      <c r="R156" s="71"/>
      <c r="S156" s="8">
        <f t="shared" si="19"/>
        <v>0</v>
      </c>
      <c r="T156" s="8">
        <f t="shared" si="20"/>
        <v>0</v>
      </c>
    </row>
    <row r="157" spans="7:20" ht="12.75">
      <c r="G157" s="12"/>
      <c r="H157" s="19"/>
      <c r="I157" s="12"/>
      <c r="J157" s="10"/>
      <c r="K157" s="174"/>
      <c r="L157" s="41"/>
      <c r="M157" s="32">
        <f t="shared" si="14"/>
        <v>0</v>
      </c>
      <c r="N157" s="38">
        <f t="shared" si="15"/>
        <v>0</v>
      </c>
      <c r="O157" s="32">
        <f t="shared" si="16"/>
        <v>0</v>
      </c>
      <c r="P157" s="38">
        <f t="shared" si="17"/>
        <v>0</v>
      </c>
      <c r="Q157" s="32">
        <f t="shared" si="18"/>
        <v>0</v>
      </c>
      <c r="R157" s="71"/>
      <c r="S157" s="8">
        <f t="shared" si="19"/>
        <v>0</v>
      </c>
      <c r="T157" s="8">
        <f t="shared" si="20"/>
        <v>0</v>
      </c>
    </row>
    <row r="158" spans="7:20" ht="12.75">
      <c r="G158" s="12"/>
      <c r="H158" s="19"/>
      <c r="I158" s="12"/>
      <c r="J158" s="10"/>
      <c r="K158" s="174"/>
      <c r="L158" s="41"/>
      <c r="M158" s="32">
        <f t="shared" si="14"/>
        <v>0</v>
      </c>
      <c r="N158" s="38">
        <f t="shared" si="15"/>
        <v>0</v>
      </c>
      <c r="O158" s="32">
        <f t="shared" si="16"/>
        <v>0</v>
      </c>
      <c r="P158" s="38">
        <f t="shared" si="17"/>
        <v>0</v>
      </c>
      <c r="Q158" s="32">
        <f t="shared" si="18"/>
        <v>0</v>
      </c>
      <c r="R158" s="71"/>
      <c r="S158" s="8">
        <f t="shared" si="19"/>
        <v>0</v>
      </c>
      <c r="T158" s="8">
        <f t="shared" si="20"/>
        <v>0</v>
      </c>
    </row>
    <row r="159" spans="7:20" ht="12.75">
      <c r="G159" s="12"/>
      <c r="H159" s="19"/>
      <c r="I159" s="12"/>
      <c r="J159" s="10"/>
      <c r="K159" s="174"/>
      <c r="L159" s="41"/>
      <c r="M159" s="32">
        <f t="shared" si="14"/>
        <v>0</v>
      </c>
      <c r="N159" s="38">
        <f t="shared" si="15"/>
        <v>0</v>
      </c>
      <c r="O159" s="32">
        <f t="shared" si="16"/>
        <v>0</v>
      </c>
      <c r="P159" s="38">
        <f t="shared" si="17"/>
        <v>0</v>
      </c>
      <c r="Q159" s="32">
        <f t="shared" si="18"/>
        <v>0</v>
      </c>
      <c r="R159" s="71"/>
      <c r="S159" s="8">
        <f t="shared" si="19"/>
        <v>0</v>
      </c>
      <c r="T159" s="8">
        <f t="shared" si="20"/>
        <v>0</v>
      </c>
    </row>
    <row r="160" spans="3:20" ht="13.5" thickBot="1">
      <c r="C160" s="14" t="s">
        <v>66</v>
      </c>
      <c r="G160" s="24"/>
      <c r="H160" s="25"/>
      <c r="I160" s="24"/>
      <c r="J160" s="26"/>
      <c r="K160" s="174"/>
      <c r="L160" s="41"/>
      <c r="M160" s="32">
        <f t="shared" si="14"/>
        <v>0</v>
      </c>
      <c r="N160" s="38">
        <f t="shared" si="15"/>
        <v>0</v>
      </c>
      <c r="O160" s="32">
        <f t="shared" si="16"/>
        <v>0</v>
      </c>
      <c r="P160" s="38">
        <f t="shared" si="17"/>
        <v>0</v>
      </c>
      <c r="Q160" s="32">
        <f t="shared" si="18"/>
        <v>0</v>
      </c>
      <c r="R160" s="71"/>
      <c r="S160" s="8">
        <f t="shared" si="19"/>
        <v>0</v>
      </c>
      <c r="T160" s="8">
        <f t="shared" si="20"/>
        <v>0</v>
      </c>
    </row>
    <row r="161" spans="5:20" ht="13.5" thickTop="1">
      <c r="E161" s="133" t="s">
        <v>15</v>
      </c>
      <c r="F161" s="18" t="s">
        <v>50</v>
      </c>
      <c r="G161" s="12">
        <f>SUM(G144:G160)</f>
        <v>0</v>
      </c>
      <c r="H161" s="12">
        <f>SUM(H144:H160)</f>
        <v>0</v>
      </c>
      <c r="I161" s="12">
        <f>SUM(I144:I160)</f>
        <v>0</v>
      </c>
      <c r="J161" s="12">
        <f>SUM(J144:J160)</f>
        <v>0</v>
      </c>
      <c r="K161" s="174"/>
      <c r="L161" s="41"/>
      <c r="M161" s="32">
        <f t="shared" si="14"/>
        <v>0</v>
      </c>
      <c r="N161" s="38">
        <f t="shared" si="15"/>
        <v>0</v>
      </c>
      <c r="O161" s="32">
        <f t="shared" si="16"/>
        <v>0</v>
      </c>
      <c r="P161" s="38">
        <f t="shared" si="17"/>
        <v>0</v>
      </c>
      <c r="Q161" s="32">
        <f t="shared" si="18"/>
        <v>0</v>
      </c>
      <c r="R161" s="71"/>
      <c r="S161" s="8">
        <f t="shared" si="19"/>
        <v>0</v>
      </c>
      <c r="T161" s="8">
        <f t="shared" si="20"/>
        <v>0</v>
      </c>
    </row>
    <row r="162" spans="7:20" ht="12.75">
      <c r="G162" s="11"/>
      <c r="H162" s="21"/>
      <c r="I162" s="11"/>
      <c r="J162" s="2"/>
      <c r="K162" s="241"/>
      <c r="L162" s="42"/>
      <c r="M162" s="32">
        <f t="shared" si="14"/>
        <v>0</v>
      </c>
      <c r="N162" s="38">
        <f t="shared" si="15"/>
        <v>0</v>
      </c>
      <c r="O162" s="32">
        <f t="shared" si="16"/>
        <v>0</v>
      </c>
      <c r="P162" s="38">
        <f t="shared" si="17"/>
        <v>0</v>
      </c>
      <c r="Q162" s="32">
        <f t="shared" si="18"/>
        <v>0</v>
      </c>
      <c r="R162" s="71"/>
      <c r="S162" s="8">
        <f t="shared" si="19"/>
        <v>0</v>
      </c>
      <c r="T162" s="8">
        <f t="shared" si="20"/>
        <v>0</v>
      </c>
    </row>
    <row r="163" spans="7:20" ht="12.75">
      <c r="G163" s="11"/>
      <c r="H163" s="21"/>
      <c r="I163" s="11"/>
      <c r="J163" s="2"/>
      <c r="K163" s="241"/>
      <c r="L163" s="42"/>
      <c r="M163" s="32">
        <f t="shared" si="14"/>
        <v>0</v>
      </c>
      <c r="N163" s="38">
        <f t="shared" si="15"/>
        <v>0</v>
      </c>
      <c r="O163" s="32">
        <f t="shared" si="16"/>
        <v>0</v>
      </c>
      <c r="P163" s="38">
        <f t="shared" si="17"/>
        <v>0</v>
      </c>
      <c r="Q163" s="32">
        <f t="shared" si="18"/>
        <v>0</v>
      </c>
      <c r="R163" s="71"/>
      <c r="S163" s="8">
        <f t="shared" si="19"/>
        <v>0</v>
      </c>
      <c r="T163" s="8">
        <f t="shared" si="20"/>
        <v>0</v>
      </c>
    </row>
    <row r="164" spans="7:20" ht="12.75">
      <c r="G164" s="11"/>
      <c r="H164" s="21"/>
      <c r="I164" s="11"/>
      <c r="J164" s="2"/>
      <c r="K164" s="241"/>
      <c r="L164" s="42"/>
      <c r="M164" s="32">
        <f t="shared" si="14"/>
        <v>0</v>
      </c>
      <c r="N164" s="38">
        <f t="shared" si="15"/>
        <v>0</v>
      </c>
      <c r="O164" s="32">
        <f t="shared" si="16"/>
        <v>0</v>
      </c>
      <c r="P164" s="38">
        <f t="shared" si="17"/>
        <v>0</v>
      </c>
      <c r="Q164" s="32">
        <f t="shared" si="18"/>
        <v>0</v>
      </c>
      <c r="R164" s="71"/>
      <c r="S164" s="8">
        <f t="shared" si="19"/>
        <v>0</v>
      </c>
      <c r="T164" s="8">
        <f t="shared" si="20"/>
        <v>0</v>
      </c>
    </row>
    <row r="165" spans="7:20" ht="12.75">
      <c r="G165" s="11"/>
      <c r="H165" s="21"/>
      <c r="I165" s="11"/>
      <c r="J165" s="2"/>
      <c r="K165" s="241"/>
      <c r="L165" s="42"/>
      <c r="M165" s="32">
        <f t="shared" si="14"/>
        <v>0</v>
      </c>
      <c r="N165" s="38">
        <f t="shared" si="15"/>
        <v>0</v>
      </c>
      <c r="O165" s="32">
        <f t="shared" si="16"/>
        <v>0</v>
      </c>
      <c r="P165" s="38">
        <f t="shared" si="17"/>
        <v>0</v>
      </c>
      <c r="Q165" s="32">
        <f t="shared" si="18"/>
        <v>0</v>
      </c>
      <c r="R165" s="71"/>
      <c r="S165" s="8">
        <f t="shared" si="19"/>
        <v>0</v>
      </c>
      <c r="T165" s="8">
        <f t="shared" si="20"/>
        <v>0</v>
      </c>
    </row>
    <row r="166" spans="7:20" ht="12.75">
      <c r="G166" s="11"/>
      <c r="H166" s="21"/>
      <c r="I166" s="11"/>
      <c r="J166" s="2"/>
      <c r="K166" s="241"/>
      <c r="L166" s="42"/>
      <c r="M166" s="32">
        <f t="shared" si="14"/>
        <v>0</v>
      </c>
      <c r="N166" s="38">
        <f t="shared" si="15"/>
        <v>0</v>
      </c>
      <c r="O166" s="32">
        <f t="shared" si="16"/>
        <v>0</v>
      </c>
      <c r="P166" s="38">
        <f t="shared" si="17"/>
        <v>0</v>
      </c>
      <c r="Q166" s="32">
        <f t="shared" si="18"/>
        <v>0</v>
      </c>
      <c r="R166" s="71"/>
      <c r="S166" s="8">
        <f t="shared" si="19"/>
        <v>0</v>
      </c>
      <c r="T166" s="8">
        <f t="shared" si="20"/>
        <v>0</v>
      </c>
    </row>
    <row r="167" spans="7:20" ht="12.75">
      <c r="G167" s="11"/>
      <c r="H167" s="21"/>
      <c r="I167" s="11"/>
      <c r="J167" s="2"/>
      <c r="K167" s="241"/>
      <c r="L167" s="42"/>
      <c r="M167" s="32">
        <f t="shared" si="14"/>
        <v>0</v>
      </c>
      <c r="N167" s="38">
        <f t="shared" si="15"/>
        <v>0</v>
      </c>
      <c r="O167" s="32">
        <f t="shared" si="16"/>
        <v>0</v>
      </c>
      <c r="P167" s="38">
        <f t="shared" si="17"/>
        <v>0</v>
      </c>
      <c r="Q167" s="32">
        <f t="shared" si="18"/>
        <v>0</v>
      </c>
      <c r="R167" s="71"/>
      <c r="S167" s="8">
        <f t="shared" si="19"/>
        <v>0</v>
      </c>
      <c r="T167" s="8">
        <f t="shared" si="20"/>
        <v>0</v>
      </c>
    </row>
    <row r="168" spans="7:20" ht="13.5" thickBot="1">
      <c r="G168" s="13"/>
      <c r="H168" s="22"/>
      <c r="I168" s="13"/>
      <c r="J168" s="4"/>
      <c r="K168" s="241"/>
      <c r="L168" s="42"/>
      <c r="M168" s="32">
        <f t="shared" si="14"/>
        <v>0</v>
      </c>
      <c r="N168" s="38">
        <f t="shared" si="15"/>
        <v>0</v>
      </c>
      <c r="O168" s="32">
        <f t="shared" si="16"/>
        <v>0</v>
      </c>
      <c r="P168" s="38">
        <f t="shared" si="17"/>
        <v>0</v>
      </c>
      <c r="Q168" s="32">
        <f t="shared" si="18"/>
        <v>0</v>
      </c>
      <c r="R168" s="71"/>
      <c r="S168" s="8">
        <f t="shared" si="19"/>
        <v>0</v>
      </c>
      <c r="T168" s="8">
        <f t="shared" si="20"/>
        <v>0</v>
      </c>
    </row>
    <row r="169" spans="7:20" ht="13.5" thickBot="1">
      <c r="G169" s="28" t="s">
        <v>8</v>
      </c>
      <c r="H169" s="61" t="s">
        <v>9</v>
      </c>
      <c r="I169" s="123" t="s">
        <v>10</v>
      </c>
      <c r="J169" s="110" t="s">
        <v>14</v>
      </c>
      <c r="K169" s="242"/>
      <c r="L169" s="39"/>
      <c r="M169" s="32">
        <f>IF(D169="Personnel",G169,0)</f>
        <v>0</v>
      </c>
      <c r="N169" s="38">
        <f>IF(D169="Hardware",G169,0)</f>
        <v>0</v>
      </c>
      <c r="O169" s="32">
        <f>IF(D169="software",G169,0)</f>
        <v>0</v>
      </c>
      <c r="P169" s="38">
        <f>IF(D169="contractual services",G169,0)</f>
        <v>0</v>
      </c>
      <c r="Q169" s="32">
        <f>IF(D169="Other NPS",G169,0)</f>
        <v>0</v>
      </c>
      <c r="R169" s="71"/>
      <c r="S169" s="8">
        <f>IF(E169="yes",G169,0)</f>
        <v>0</v>
      </c>
      <c r="T169" s="8">
        <f>IF(E169="no",G169,0)</f>
        <v>0</v>
      </c>
    </row>
    <row r="170" spans="6:20" ht="12.75">
      <c r="F170" s="16" t="s">
        <v>15</v>
      </c>
      <c r="G170" s="17">
        <f>G41+G70+G85+G112+G140+G161</f>
        <v>808885.4780694444</v>
      </c>
      <c r="H170" s="62">
        <f>H41+H70+H85+H112+H140+H161</f>
        <v>197112.55555555553</v>
      </c>
      <c r="I170" s="58">
        <f>I41+I70+I85+I112+I140+I161</f>
        <v>1126131.366</v>
      </c>
      <c r="J170" s="64">
        <f>J41+J70+J85+J112+J140+J161</f>
        <v>0</v>
      </c>
      <c r="K170" s="243"/>
      <c r="L170" s="43"/>
      <c r="M170" s="45">
        <f>SUM(M10:M169)</f>
        <v>158831.60694444444</v>
      </c>
      <c r="N170" s="45">
        <f>SUM(N10:N169)</f>
        <v>250000</v>
      </c>
      <c r="O170" s="45">
        <f>SUM(O10:O169)</f>
        <v>102000</v>
      </c>
      <c r="P170" s="45">
        <f>SUM(P10:P169)</f>
        <v>237888.871125</v>
      </c>
      <c r="Q170" s="45">
        <f>SUM(Q10:Q169)</f>
        <v>60165</v>
      </c>
      <c r="R170" s="30"/>
      <c r="S170" s="32">
        <f>SUM(S10:S169)</f>
        <v>341217.6069444445</v>
      </c>
      <c r="T170" s="32">
        <f>SUM(T10:T169)</f>
        <v>467667.871125</v>
      </c>
    </row>
    <row r="172" spans="6:20" ht="12.75">
      <c r="F172" s="47" t="s">
        <v>31</v>
      </c>
      <c r="G172" s="63">
        <f>H170</f>
        <v>197112.55555555553</v>
      </c>
      <c r="H172" s="337"/>
      <c r="I172" s="337"/>
      <c r="J172" s="57"/>
      <c r="K172" s="244"/>
      <c r="M172" s="31" t="s">
        <v>19</v>
      </c>
      <c r="N172" s="36" t="s">
        <v>20</v>
      </c>
      <c r="O172" s="31" t="s">
        <v>21</v>
      </c>
      <c r="P172" s="36" t="s">
        <v>22</v>
      </c>
      <c r="Q172" s="31" t="s">
        <v>23</v>
      </c>
      <c r="S172" s="89" t="s">
        <v>55</v>
      </c>
      <c r="T172" s="89" t="s">
        <v>56</v>
      </c>
    </row>
    <row r="173" spans="6:11" ht="13.5" thickBot="1">
      <c r="F173" s="59" t="s">
        <v>30</v>
      </c>
      <c r="G173" s="60">
        <f>I170</f>
        <v>1126131.366</v>
      </c>
      <c r="H173" s="20"/>
      <c r="I173" s="20"/>
      <c r="J173" s="20"/>
      <c r="K173" s="236"/>
    </row>
    <row r="174" spans="6:20" ht="12.75">
      <c r="F174" s="47" t="s">
        <v>44</v>
      </c>
      <c r="G174" s="64">
        <f>J170</f>
        <v>0</v>
      </c>
      <c r="M174" s="75"/>
      <c r="N174" s="72"/>
      <c r="O174" s="72"/>
      <c r="P174" s="72"/>
      <c r="Q174" s="76"/>
      <c r="S174" s="90"/>
      <c r="T174" s="91"/>
    </row>
    <row r="175" spans="13:20" ht="12.75">
      <c r="M175" s="77"/>
      <c r="N175" s="81" t="s">
        <v>15</v>
      </c>
      <c r="O175" s="82">
        <f>SUM(M170:Q170)</f>
        <v>808885.4780694444</v>
      </c>
      <c r="P175" s="73"/>
      <c r="Q175" s="78"/>
      <c r="S175" s="92" t="s">
        <v>15</v>
      </c>
      <c r="T175" s="10">
        <f>SUM(S170:T170)</f>
        <v>808885.4780694444</v>
      </c>
    </row>
    <row r="176" spans="13:20" ht="13.5" thickBot="1">
      <c r="M176" s="79"/>
      <c r="N176" s="74"/>
      <c r="O176" s="74"/>
      <c r="P176" s="74"/>
      <c r="Q176" s="80"/>
      <c r="S176" s="93"/>
      <c r="T176" s="94"/>
    </row>
    <row r="192" ht="12.75">
      <c r="K192" s="280"/>
    </row>
  </sheetData>
  <sheetProtection/>
  <mergeCells count="7">
    <mergeCell ref="T1:T6"/>
    <mergeCell ref="M5:Q5"/>
    <mergeCell ref="D1:D7"/>
    <mergeCell ref="H172:I172"/>
    <mergeCell ref="E1:E8"/>
    <mergeCell ref="A6:C7"/>
    <mergeCell ref="S1:S6"/>
  </mergeCells>
  <dataValidations count="4">
    <dataValidation type="list" allowBlank="1" showInputMessage="1" showErrorMessage="1" sqref="D145:D150 D132:D137 D153:D158 D24 D19:D22 D116:D122 D11:D16 D27:D31 D45:D55 D57:D59 D35:D38 D62:D67 D92 D76:D82 D99:D109 D125:D130">
      <formula1>'Qtr 5'!$W$1:$W$5</formula1>
    </dataValidation>
    <dataValidation type="list" allowBlank="1" showInputMessage="1" showErrorMessage="1" sqref="E153:E158 E132:E137 E145:E150 E24 E19:E22 E11:E16 E35:E38 E27:E31 E45:E55 E57:E59 E116:E122 E62:E67 E92 E76:E82 E99:E109 E125:E130">
      <formula1>'Qtr 5'!$Y$1:$Y$2</formula1>
    </dataValidation>
    <dataValidation type="list" allowBlank="1" showInputMessage="1" showErrorMessage="1" sqref="E23">
      <formula1>'Qtr 2'!$Y$1:$Y$2</formula1>
    </dataValidation>
    <dataValidation type="list" allowBlank="1" showInputMessage="1" showErrorMessage="1" sqref="D23">
      <formula1>'Qtr 2'!$W$1:$W$5</formula1>
    </dataValidation>
  </dataValidations>
  <printOptions gridLines="1"/>
  <pageMargins left="0.75" right="0.75" top="1" bottom="1" header="0.5" footer="0.5"/>
  <pageSetup fitToHeight="5" fitToWidth="1" horizontalDpi="600" verticalDpi="600" orientation="landscape" paperSize="5" scale="96"/>
</worksheet>
</file>

<file path=xl/worksheets/sheet9.xml><?xml version="1.0" encoding="utf-8"?>
<worksheet xmlns="http://schemas.openxmlformats.org/spreadsheetml/2006/main" xmlns:r="http://schemas.openxmlformats.org/officeDocument/2006/relationships">
  <sheetPr>
    <tabColor indexed="42"/>
    <pageSetUpPr fitToPage="1"/>
  </sheetPr>
  <dimension ref="A1:Y169"/>
  <sheetViews>
    <sheetView zoomScale="75" zoomScaleNormal="75" workbookViewId="0" topLeftCell="A1">
      <pane ySplit="8" topLeftCell="BM9" activePane="bottomLeft" state="frozen"/>
      <selection pane="topLeft" activeCell="A143" sqref="A143"/>
      <selection pane="bottomLeft" activeCell="G17" sqref="G17"/>
    </sheetView>
  </sheetViews>
  <sheetFormatPr defaultColWidth="8.8515625" defaultRowHeight="12.75"/>
  <cols>
    <col min="1" max="1" width="4.421875" style="0" customWidth="1"/>
    <col min="2" max="2" width="3.421875" style="0" customWidth="1"/>
    <col min="3" max="3" width="16.7109375" style="0" customWidth="1"/>
    <col min="4" max="4" width="19.140625" style="44" customWidth="1"/>
    <col min="5" max="5" width="5.421875" style="44" customWidth="1"/>
    <col min="6" max="6" width="39.28125" style="0" customWidth="1"/>
    <col min="7" max="7" width="12.421875" style="0" bestFit="1" customWidth="1"/>
    <col min="8" max="9" width="14.00390625" style="0" bestFit="1" customWidth="1"/>
    <col min="10" max="10" width="12.00390625" style="0" customWidth="1"/>
    <col min="11" max="11" width="25.421875" style="0" hidden="1" customWidth="1"/>
    <col min="12" max="12" width="1.1484375" style="0" customWidth="1"/>
    <col min="13" max="13" width="12.140625" style="30" customWidth="1"/>
    <col min="14" max="14" width="12.140625" style="35" customWidth="1"/>
    <col min="15" max="15" width="12.140625" style="30" customWidth="1"/>
    <col min="16" max="16" width="12.140625" style="35" customWidth="1"/>
    <col min="17" max="17" width="12.140625" style="30" customWidth="1"/>
    <col min="18" max="18" width="1.28515625" style="0" customWidth="1"/>
    <col min="19" max="19" width="11.140625" style="8" customWidth="1"/>
    <col min="20" max="20" width="10.7109375" style="8" customWidth="1"/>
    <col min="21" max="25" width="9.140625" style="0" customWidth="1"/>
    <col min="26" max="26" width="10.7109375" style="0" customWidth="1"/>
    <col min="27" max="37" width="8.8515625" style="0" customWidth="1"/>
  </cols>
  <sheetData>
    <row r="1" spans="4:25" ht="12.75" customHeight="1">
      <c r="D1" s="336" t="s">
        <v>61</v>
      </c>
      <c r="E1" s="338" t="s">
        <v>52</v>
      </c>
      <c r="M1" s="35"/>
      <c r="O1" s="35"/>
      <c r="Q1" s="35"/>
      <c r="S1" s="332" t="s">
        <v>55</v>
      </c>
      <c r="T1" s="332" t="s">
        <v>57</v>
      </c>
      <c r="W1" s="27" t="s">
        <v>25</v>
      </c>
      <c r="Y1" t="s">
        <v>53</v>
      </c>
    </row>
    <row r="2" spans="4:25" ht="12.75" customHeight="1">
      <c r="D2" s="336"/>
      <c r="E2" s="338"/>
      <c r="M2" s="35"/>
      <c r="O2" s="35"/>
      <c r="Q2" s="35"/>
      <c r="S2" s="332"/>
      <c r="T2" s="332"/>
      <c r="W2" s="27" t="s">
        <v>26</v>
      </c>
      <c r="Y2" t="s">
        <v>54</v>
      </c>
    </row>
    <row r="3" spans="4:23" ht="12.75" customHeight="1">
      <c r="D3" s="336"/>
      <c r="E3" s="338"/>
      <c r="M3" s="35"/>
      <c r="O3" s="35"/>
      <c r="Q3" s="35"/>
      <c r="S3" s="332"/>
      <c r="T3" s="332"/>
      <c r="W3" s="27" t="s">
        <v>27</v>
      </c>
    </row>
    <row r="4" spans="4:23" ht="12.75" customHeight="1" thickBot="1">
      <c r="D4" s="336"/>
      <c r="E4" s="338"/>
      <c r="M4" s="35"/>
      <c r="O4" s="35"/>
      <c r="Q4" s="35"/>
      <c r="S4" s="332"/>
      <c r="T4" s="332"/>
      <c r="W4" s="27" t="s">
        <v>28</v>
      </c>
    </row>
    <row r="5" spans="4:23" ht="13.5" customHeight="1" thickBot="1">
      <c r="D5" s="336"/>
      <c r="E5" s="338"/>
      <c r="M5" s="333" t="s">
        <v>24</v>
      </c>
      <c r="N5" s="334"/>
      <c r="O5" s="334"/>
      <c r="P5" s="334"/>
      <c r="Q5" s="335"/>
      <c r="S5" s="332"/>
      <c r="T5" s="332"/>
      <c r="W5" s="27" t="s">
        <v>29</v>
      </c>
    </row>
    <row r="6" spans="1:20" s="124" customFormat="1" ht="32.25" customHeight="1" thickBot="1">
      <c r="A6" s="343" t="s">
        <v>129</v>
      </c>
      <c r="B6" s="343"/>
      <c r="C6" s="344"/>
      <c r="D6" s="336"/>
      <c r="E6" s="338"/>
      <c r="G6" s="129" t="s">
        <v>126</v>
      </c>
      <c r="H6" s="130" t="s">
        <v>43</v>
      </c>
      <c r="I6" s="129" t="s">
        <v>42</v>
      </c>
      <c r="J6" s="131" t="s">
        <v>58</v>
      </c>
      <c r="K6" s="132" t="s">
        <v>127</v>
      </c>
      <c r="L6" s="125"/>
      <c r="M6" s="126" t="s">
        <v>19</v>
      </c>
      <c r="N6" s="127" t="s">
        <v>20</v>
      </c>
      <c r="O6" s="126" t="s">
        <v>21</v>
      </c>
      <c r="P6" s="127" t="s">
        <v>22</v>
      </c>
      <c r="Q6" s="126" t="s">
        <v>23</v>
      </c>
      <c r="R6" s="128"/>
      <c r="S6" s="332"/>
      <c r="T6" s="332"/>
    </row>
    <row r="7" spans="1:18" ht="12.75" customHeight="1">
      <c r="A7" s="343"/>
      <c r="B7" s="343"/>
      <c r="C7" s="344"/>
      <c r="D7" s="336"/>
      <c r="E7" s="338"/>
      <c r="G7" s="23"/>
      <c r="H7" s="20"/>
      <c r="I7" s="122"/>
      <c r="J7" s="6"/>
      <c r="K7" s="20"/>
      <c r="L7" s="40"/>
      <c r="R7" s="71"/>
    </row>
    <row r="8" spans="4:18" ht="12.75">
      <c r="D8" s="44" t="s">
        <v>13</v>
      </c>
      <c r="E8" s="338"/>
      <c r="F8" s="15" t="s">
        <v>12</v>
      </c>
      <c r="G8" s="12"/>
      <c r="H8" s="19"/>
      <c r="I8" s="12"/>
      <c r="J8" s="10"/>
      <c r="K8" s="19"/>
      <c r="L8" s="41"/>
      <c r="M8" s="32"/>
      <c r="R8" s="71"/>
    </row>
    <row r="9" spans="1:20" ht="12.75">
      <c r="A9" s="7" t="s">
        <v>200</v>
      </c>
      <c r="D9" s="157"/>
      <c r="F9" s="145"/>
      <c r="G9" s="12"/>
      <c r="H9" s="19"/>
      <c r="I9" s="12"/>
      <c r="J9" s="10"/>
      <c r="K9" s="19"/>
      <c r="L9" s="41"/>
      <c r="M9" s="32">
        <f>IF(D9="Personnel",G9,0)</f>
        <v>0</v>
      </c>
      <c r="N9" s="38">
        <f>IF(D9="Hardware",G9,0)</f>
        <v>0</v>
      </c>
      <c r="O9" s="32">
        <f>IF(D9="software",G9,0)</f>
        <v>0</v>
      </c>
      <c r="P9" s="38">
        <f>IF(D9="contractual services",G9,0)</f>
        <v>0</v>
      </c>
      <c r="Q9" s="32">
        <f>IF(D9="Other NPS",G9,0)</f>
        <v>0</v>
      </c>
      <c r="R9" s="71"/>
      <c r="S9" s="8">
        <f>IF(E9="yes",G9,0)</f>
        <v>0</v>
      </c>
      <c r="T9" s="8">
        <f>IF(E9="no",G9,0)</f>
        <v>0</v>
      </c>
    </row>
    <row r="10" spans="2:20" ht="12.75">
      <c r="B10" t="s">
        <v>204</v>
      </c>
      <c r="D10" s="157"/>
      <c r="F10" s="153" t="s">
        <v>203</v>
      </c>
      <c r="G10" s="12"/>
      <c r="H10" s="19"/>
      <c r="I10" s="12"/>
      <c r="J10" s="10"/>
      <c r="K10" s="19"/>
      <c r="L10" s="41"/>
      <c r="M10" s="32">
        <f aca="true" t="shared" si="0" ref="M10:M15">IF(D10="Personnel",G10,0)</f>
        <v>0</v>
      </c>
      <c r="N10" s="38">
        <f aca="true" t="shared" si="1" ref="N10:N15">IF(D10="Hardware",G10,0)</f>
        <v>0</v>
      </c>
      <c r="O10" s="32">
        <f aca="true" t="shared" si="2" ref="O10:O15">IF(D10="software",G10,0)</f>
        <v>0</v>
      </c>
      <c r="P10" s="38">
        <f aca="true" t="shared" si="3" ref="P10:P15">IF(D10="contractual services",G10,0)</f>
        <v>0</v>
      </c>
      <c r="Q10" s="32">
        <f aca="true" t="shared" si="4" ref="Q10:Q15">IF(D10="Other NPS",G10,0)</f>
        <v>0</v>
      </c>
      <c r="R10" s="71"/>
      <c r="S10" s="8">
        <f aca="true" t="shared" si="5" ref="S10:S15">IF(E10="yes",G10,0)</f>
        <v>0</v>
      </c>
      <c r="T10" s="8">
        <f aca="true" t="shared" si="6" ref="T10:T15">IF(E10="no",G10,0)</f>
        <v>0</v>
      </c>
    </row>
    <row r="11" spans="3:20" ht="12.75">
      <c r="C11" t="s">
        <v>63</v>
      </c>
      <c r="D11" s="157" t="s">
        <v>25</v>
      </c>
      <c r="E11" s="44" t="s">
        <v>54</v>
      </c>
      <c r="F11" s="145" t="s">
        <v>193</v>
      </c>
      <c r="G11" s="146">
        <v>1300</v>
      </c>
      <c r="H11" s="19">
        <v>11115</v>
      </c>
      <c r="I11" s="12"/>
      <c r="J11" s="10"/>
      <c r="K11" s="19"/>
      <c r="L11" s="41"/>
      <c r="M11" s="32">
        <f t="shared" si="0"/>
        <v>1300</v>
      </c>
      <c r="N11" s="38">
        <f t="shared" si="1"/>
        <v>0</v>
      </c>
      <c r="O11" s="32">
        <f t="shared" si="2"/>
        <v>0</v>
      </c>
      <c r="P11" s="38">
        <f t="shared" si="3"/>
        <v>0</v>
      </c>
      <c r="Q11" s="32">
        <f t="shared" si="4"/>
        <v>0</v>
      </c>
      <c r="R11" s="71"/>
      <c r="S11" s="8">
        <f t="shared" si="5"/>
        <v>0</v>
      </c>
      <c r="T11" s="8">
        <f t="shared" si="6"/>
        <v>1300</v>
      </c>
    </row>
    <row r="12" spans="1:20" ht="25.5">
      <c r="A12" s="35"/>
      <c r="B12" s="35"/>
      <c r="C12" s="35" t="s">
        <v>63</v>
      </c>
      <c r="D12" s="208" t="s">
        <v>25</v>
      </c>
      <c r="E12" s="209" t="s">
        <v>54</v>
      </c>
      <c r="F12" s="210" t="s">
        <v>194</v>
      </c>
      <c r="G12" s="146">
        <v>2400</v>
      </c>
      <c r="H12" s="141">
        <v>6000</v>
      </c>
      <c r="I12" s="140"/>
      <c r="J12" s="138"/>
      <c r="K12" s="19"/>
      <c r="L12" s="41"/>
      <c r="M12" s="32">
        <f t="shared" si="0"/>
        <v>2400</v>
      </c>
      <c r="N12" s="38">
        <f t="shared" si="1"/>
        <v>0</v>
      </c>
      <c r="O12" s="32">
        <f t="shared" si="2"/>
        <v>0</v>
      </c>
      <c r="P12" s="38">
        <f t="shared" si="3"/>
        <v>0</v>
      </c>
      <c r="Q12" s="32">
        <f t="shared" si="4"/>
        <v>0</v>
      </c>
      <c r="R12" s="71"/>
      <c r="S12" s="8">
        <f t="shared" si="5"/>
        <v>0</v>
      </c>
      <c r="T12" s="8">
        <f t="shared" si="6"/>
        <v>2400</v>
      </c>
    </row>
    <row r="13" spans="1:20" ht="12.75">
      <c r="A13" s="35"/>
      <c r="B13" s="35"/>
      <c r="C13" s="35" t="s">
        <v>63</v>
      </c>
      <c r="D13" s="208" t="s">
        <v>25</v>
      </c>
      <c r="E13" s="209" t="s">
        <v>54</v>
      </c>
      <c r="F13" s="210" t="s">
        <v>239</v>
      </c>
      <c r="G13" s="146">
        <v>2400</v>
      </c>
      <c r="H13" s="141">
        <v>6000</v>
      </c>
      <c r="I13" s="140"/>
      <c r="J13" s="138"/>
      <c r="K13" s="19"/>
      <c r="L13" s="41"/>
      <c r="M13" s="32">
        <f t="shared" si="0"/>
        <v>2400</v>
      </c>
      <c r="N13" s="38">
        <f t="shared" si="1"/>
        <v>0</v>
      </c>
      <c r="O13" s="32">
        <f t="shared" si="2"/>
        <v>0</v>
      </c>
      <c r="P13" s="38">
        <f t="shared" si="3"/>
        <v>0</v>
      </c>
      <c r="Q13" s="32">
        <f t="shared" si="4"/>
        <v>0</v>
      </c>
      <c r="R13" s="71"/>
      <c r="S13" s="8">
        <f t="shared" si="5"/>
        <v>0</v>
      </c>
      <c r="T13" s="8">
        <f t="shared" si="6"/>
        <v>2400</v>
      </c>
    </row>
    <row r="14" spans="3:20" ht="25.5">
      <c r="C14" t="s">
        <v>63</v>
      </c>
      <c r="D14" s="157" t="s">
        <v>25</v>
      </c>
      <c r="E14" s="44" t="s">
        <v>54</v>
      </c>
      <c r="F14" s="145" t="s">
        <v>195</v>
      </c>
      <c r="G14" s="146">
        <v>1200</v>
      </c>
      <c r="H14" s="19">
        <v>6920</v>
      </c>
      <c r="I14" s="12">
        <v>2640</v>
      </c>
      <c r="J14" s="10"/>
      <c r="K14" s="19"/>
      <c r="L14" s="41"/>
      <c r="M14" s="32">
        <f t="shared" si="0"/>
        <v>1200</v>
      </c>
      <c r="N14" s="38">
        <f t="shared" si="1"/>
        <v>0</v>
      </c>
      <c r="O14" s="32">
        <f t="shared" si="2"/>
        <v>0</v>
      </c>
      <c r="P14" s="38">
        <f t="shared" si="3"/>
        <v>0</v>
      </c>
      <c r="Q14" s="32">
        <f t="shared" si="4"/>
        <v>0</v>
      </c>
      <c r="R14" s="71"/>
      <c r="S14" s="8">
        <f t="shared" si="5"/>
        <v>0</v>
      </c>
      <c r="T14" s="8">
        <f t="shared" si="6"/>
        <v>1200</v>
      </c>
    </row>
    <row r="15" spans="3:20" ht="25.5">
      <c r="C15" t="s">
        <v>63</v>
      </c>
      <c r="D15" s="157" t="s">
        <v>29</v>
      </c>
      <c r="E15" s="44" t="s">
        <v>54</v>
      </c>
      <c r="F15" s="145" t="s">
        <v>499</v>
      </c>
      <c r="G15" s="12">
        <v>4000</v>
      </c>
      <c r="H15" s="19"/>
      <c r="I15" s="12"/>
      <c r="J15" s="10"/>
      <c r="K15" s="19"/>
      <c r="L15" s="41"/>
      <c r="M15" s="32">
        <f t="shared" si="0"/>
        <v>0</v>
      </c>
      <c r="N15" s="38">
        <f t="shared" si="1"/>
        <v>0</v>
      </c>
      <c r="O15" s="32">
        <f t="shared" si="2"/>
        <v>0</v>
      </c>
      <c r="P15" s="38">
        <f t="shared" si="3"/>
        <v>0</v>
      </c>
      <c r="Q15" s="32">
        <f t="shared" si="4"/>
        <v>4000</v>
      </c>
      <c r="R15" s="71"/>
      <c r="S15" s="8">
        <f t="shared" si="5"/>
        <v>0</v>
      </c>
      <c r="T15" s="8">
        <f t="shared" si="6"/>
        <v>4000</v>
      </c>
    </row>
    <row r="16" spans="3:20" ht="25.5">
      <c r="C16" t="s">
        <v>63</v>
      </c>
      <c r="D16" s="157" t="s">
        <v>29</v>
      </c>
      <c r="E16" s="44" t="s">
        <v>54</v>
      </c>
      <c r="F16" s="349" t="s">
        <v>533</v>
      </c>
      <c r="G16" s="12">
        <v>46165</v>
      </c>
      <c r="H16" s="19"/>
      <c r="I16" s="12"/>
      <c r="J16" s="10"/>
      <c r="K16" s="19"/>
      <c r="L16" s="41"/>
      <c r="M16" s="32">
        <f aca="true" t="shared" si="7" ref="M16:M32">IF(D16="Personnel",G16,0)</f>
        <v>0</v>
      </c>
      <c r="N16" s="38">
        <f aca="true" t="shared" si="8" ref="N16:N32">IF(D16="Hardware",G16,0)</f>
        <v>0</v>
      </c>
      <c r="O16" s="32">
        <f aca="true" t="shared" si="9" ref="O16:O32">IF(D16="software",G16,0)</f>
        <v>0</v>
      </c>
      <c r="P16" s="38">
        <f aca="true" t="shared" si="10" ref="P16:P32">IF(D16="contractual services",G16,0)</f>
        <v>0</v>
      </c>
      <c r="Q16" s="32">
        <f aca="true" t="shared" si="11" ref="Q16:Q32">IF(D16="Other NPS",G16,0)</f>
        <v>46165</v>
      </c>
      <c r="R16" s="71"/>
      <c r="S16" s="8">
        <f aca="true" t="shared" si="12" ref="S16:S32">IF(E16="yes",G16,0)</f>
        <v>0</v>
      </c>
      <c r="T16" s="8">
        <f aca="true" t="shared" si="13" ref="T16:T32">IF(E16="no",G16,0)</f>
        <v>46165</v>
      </c>
    </row>
    <row r="17" spans="4:20" ht="12.75">
      <c r="D17" s="157"/>
      <c r="F17" s="145"/>
      <c r="G17" s="12"/>
      <c r="H17" s="19"/>
      <c r="I17" s="12"/>
      <c r="J17" s="10"/>
      <c r="K17" s="19"/>
      <c r="L17" s="41"/>
      <c r="M17" s="32">
        <f t="shared" si="7"/>
        <v>0</v>
      </c>
      <c r="N17" s="38">
        <f t="shared" si="8"/>
        <v>0</v>
      </c>
      <c r="O17" s="32">
        <f t="shared" si="9"/>
        <v>0</v>
      </c>
      <c r="P17" s="38">
        <f t="shared" si="10"/>
        <v>0</v>
      </c>
      <c r="Q17" s="32">
        <f t="shared" si="11"/>
        <v>0</v>
      </c>
      <c r="R17" s="71"/>
      <c r="S17" s="8">
        <f t="shared" si="12"/>
        <v>0</v>
      </c>
      <c r="T17" s="8">
        <f t="shared" si="13"/>
        <v>0</v>
      </c>
    </row>
    <row r="18" spans="2:20" ht="12.75">
      <c r="B18" t="s">
        <v>204</v>
      </c>
      <c r="D18" s="157"/>
      <c r="F18" s="153" t="s">
        <v>240</v>
      </c>
      <c r="G18" s="12"/>
      <c r="H18" s="19"/>
      <c r="I18" s="12"/>
      <c r="J18" s="10"/>
      <c r="K18" s="19"/>
      <c r="L18" s="41"/>
      <c r="M18" s="32">
        <f t="shared" si="7"/>
        <v>0</v>
      </c>
      <c r="N18" s="38">
        <f t="shared" si="8"/>
        <v>0</v>
      </c>
      <c r="O18" s="32">
        <f t="shared" si="9"/>
        <v>0</v>
      </c>
      <c r="P18" s="38">
        <f t="shared" si="10"/>
        <v>0</v>
      </c>
      <c r="Q18" s="32">
        <f t="shared" si="11"/>
        <v>0</v>
      </c>
      <c r="R18" s="71"/>
      <c r="S18" s="8">
        <f t="shared" si="12"/>
        <v>0</v>
      </c>
      <c r="T18" s="8">
        <f t="shared" si="13"/>
        <v>0</v>
      </c>
    </row>
    <row r="19" spans="3:20" ht="25.5">
      <c r="C19" t="s">
        <v>63</v>
      </c>
      <c r="D19" s="157" t="s">
        <v>25</v>
      </c>
      <c r="E19" s="44" t="s">
        <v>54</v>
      </c>
      <c r="F19" s="349" t="s">
        <v>531</v>
      </c>
      <c r="G19" s="143">
        <v>6812</v>
      </c>
      <c r="H19" s="19"/>
      <c r="I19" s="12"/>
      <c r="J19" s="10"/>
      <c r="K19" s="19"/>
      <c r="L19" s="41"/>
      <c r="M19" s="32">
        <f t="shared" si="7"/>
        <v>6812</v>
      </c>
      <c r="N19" s="38">
        <f t="shared" si="8"/>
        <v>0</v>
      </c>
      <c r="O19" s="32">
        <f t="shared" si="9"/>
        <v>0</v>
      </c>
      <c r="P19" s="38">
        <f t="shared" si="10"/>
        <v>0</v>
      </c>
      <c r="Q19" s="32">
        <f t="shared" si="11"/>
        <v>0</v>
      </c>
      <c r="R19" s="71"/>
      <c r="S19" s="8">
        <f t="shared" si="12"/>
        <v>0</v>
      </c>
      <c r="T19" s="8">
        <f t="shared" si="13"/>
        <v>6812</v>
      </c>
    </row>
    <row r="20" spans="3:20" ht="12.75">
      <c r="C20" t="s">
        <v>63</v>
      </c>
      <c r="D20" s="157" t="s">
        <v>25</v>
      </c>
      <c r="E20" s="44" t="s">
        <v>54</v>
      </c>
      <c r="F20" s="145" t="s">
        <v>241</v>
      </c>
      <c r="G20" s="143">
        <v>1200</v>
      </c>
      <c r="H20" s="19"/>
      <c r="I20" s="12"/>
      <c r="J20" s="10"/>
      <c r="K20" s="19"/>
      <c r="L20" s="41"/>
      <c r="M20" s="32">
        <f t="shared" si="7"/>
        <v>1200</v>
      </c>
      <c r="N20" s="38">
        <f t="shared" si="8"/>
        <v>0</v>
      </c>
      <c r="O20" s="32">
        <f t="shared" si="9"/>
        <v>0</v>
      </c>
      <c r="P20" s="38">
        <f t="shared" si="10"/>
        <v>0</v>
      </c>
      <c r="Q20" s="32">
        <f t="shared" si="11"/>
        <v>0</v>
      </c>
      <c r="R20" s="71"/>
      <c r="S20" s="8">
        <f t="shared" si="12"/>
        <v>0</v>
      </c>
      <c r="T20" s="8">
        <f t="shared" si="13"/>
        <v>1200</v>
      </c>
    </row>
    <row r="21" spans="3:20" ht="12.75">
      <c r="C21" t="s">
        <v>63</v>
      </c>
      <c r="D21" s="157" t="s">
        <v>25</v>
      </c>
      <c r="E21" s="44" t="s">
        <v>54</v>
      </c>
      <c r="F21" s="145" t="s">
        <v>242</v>
      </c>
      <c r="G21" s="143">
        <v>2000</v>
      </c>
      <c r="H21" s="19"/>
      <c r="I21" s="12"/>
      <c r="J21" s="10"/>
      <c r="K21" s="19"/>
      <c r="L21" s="41"/>
      <c r="M21" s="32">
        <f t="shared" si="7"/>
        <v>2000</v>
      </c>
      <c r="N21" s="38">
        <f t="shared" si="8"/>
        <v>0</v>
      </c>
      <c r="O21" s="32">
        <f t="shared" si="9"/>
        <v>0</v>
      </c>
      <c r="P21" s="38">
        <f t="shared" si="10"/>
        <v>0</v>
      </c>
      <c r="Q21" s="32">
        <f t="shared" si="11"/>
        <v>0</v>
      </c>
      <c r="R21" s="71"/>
      <c r="S21" s="8">
        <f t="shared" si="12"/>
        <v>0</v>
      </c>
      <c r="T21" s="8">
        <f t="shared" si="13"/>
        <v>2000</v>
      </c>
    </row>
    <row r="22" spans="3:20" ht="25.5">
      <c r="C22" t="s">
        <v>63</v>
      </c>
      <c r="D22" s="157" t="s">
        <v>25</v>
      </c>
      <c r="E22" s="44" t="s">
        <v>54</v>
      </c>
      <c r="F22" s="145" t="s">
        <v>243</v>
      </c>
      <c r="G22" s="147">
        <v>2752</v>
      </c>
      <c r="H22" s="19">
        <v>14000</v>
      </c>
      <c r="I22" s="12"/>
      <c r="J22" s="10"/>
      <c r="K22" s="19"/>
      <c r="L22" s="41"/>
      <c r="M22" s="32">
        <f t="shared" si="7"/>
        <v>2752</v>
      </c>
      <c r="N22" s="38">
        <f t="shared" si="8"/>
        <v>0</v>
      </c>
      <c r="O22" s="32">
        <f t="shared" si="9"/>
        <v>0</v>
      </c>
      <c r="P22" s="38">
        <f t="shared" si="10"/>
        <v>0</v>
      </c>
      <c r="Q22" s="32">
        <f t="shared" si="11"/>
        <v>0</v>
      </c>
      <c r="R22" s="71"/>
      <c r="S22" s="8">
        <f t="shared" si="12"/>
        <v>0</v>
      </c>
      <c r="T22" s="8">
        <f t="shared" si="13"/>
        <v>2752</v>
      </c>
    </row>
    <row r="23" spans="3:20" ht="12.75">
      <c r="C23" t="s">
        <v>63</v>
      </c>
      <c r="D23" s="157" t="s">
        <v>28</v>
      </c>
      <c r="E23" s="44" t="s">
        <v>54</v>
      </c>
      <c r="F23" s="145" t="s">
        <v>529</v>
      </c>
      <c r="G23" s="140">
        <v>18993</v>
      </c>
      <c r="H23" s="19"/>
      <c r="I23" s="12"/>
      <c r="J23" s="10"/>
      <c r="K23" s="19"/>
      <c r="L23" s="41"/>
      <c r="M23" s="32">
        <f>IF(D23="Personnel",G23,0)</f>
        <v>0</v>
      </c>
      <c r="N23" s="38">
        <f>IF(D23="Hardware",G23,0)</f>
        <v>0</v>
      </c>
      <c r="O23" s="32">
        <f>IF(D23="software",G23,0)</f>
        <v>0</v>
      </c>
      <c r="P23" s="38">
        <f>IF(D23="contractual services",G23,0)</f>
        <v>18993</v>
      </c>
      <c r="Q23" s="32">
        <f>IF(D23="Other NPS",G23,0)</f>
        <v>0</v>
      </c>
      <c r="R23" s="71"/>
      <c r="S23" s="8">
        <f>IF(E23="yes",G23,0)</f>
        <v>0</v>
      </c>
      <c r="T23" s="8">
        <f>IF(E23="no",G23,0)</f>
        <v>18993</v>
      </c>
    </row>
    <row r="24" spans="3:20" ht="25.5">
      <c r="C24" t="s">
        <v>63</v>
      </c>
      <c r="D24" s="157" t="s">
        <v>29</v>
      </c>
      <c r="E24" s="44" t="s">
        <v>54</v>
      </c>
      <c r="F24" s="349" t="s">
        <v>535</v>
      </c>
      <c r="G24" s="12">
        <v>10000</v>
      </c>
      <c r="H24" s="19"/>
      <c r="I24" s="12"/>
      <c r="J24" s="10"/>
      <c r="K24" s="19"/>
      <c r="L24" s="41"/>
      <c r="M24" s="32">
        <f t="shared" si="7"/>
        <v>0</v>
      </c>
      <c r="N24" s="38">
        <f t="shared" si="8"/>
        <v>0</v>
      </c>
      <c r="O24" s="32">
        <f t="shared" si="9"/>
        <v>0</v>
      </c>
      <c r="P24" s="38">
        <f t="shared" si="10"/>
        <v>0</v>
      </c>
      <c r="Q24" s="32">
        <f t="shared" si="11"/>
        <v>10000</v>
      </c>
      <c r="R24" s="71"/>
      <c r="S24" s="8">
        <f t="shared" si="12"/>
        <v>0</v>
      </c>
      <c r="T24" s="8">
        <f t="shared" si="13"/>
        <v>10000</v>
      </c>
    </row>
    <row r="25" spans="4:20" ht="12.75">
      <c r="D25" s="157"/>
      <c r="F25" s="145"/>
      <c r="G25" s="12"/>
      <c r="H25" s="19"/>
      <c r="I25" s="12"/>
      <c r="J25" s="10"/>
      <c r="K25" s="19"/>
      <c r="L25" s="41"/>
      <c r="M25" s="32">
        <f t="shared" si="7"/>
        <v>0</v>
      </c>
      <c r="N25" s="38">
        <f t="shared" si="8"/>
        <v>0</v>
      </c>
      <c r="O25" s="32">
        <f t="shared" si="9"/>
        <v>0</v>
      </c>
      <c r="P25" s="38">
        <f t="shared" si="10"/>
        <v>0</v>
      </c>
      <c r="Q25" s="32">
        <f t="shared" si="11"/>
        <v>0</v>
      </c>
      <c r="R25" s="71"/>
      <c r="S25" s="8">
        <f t="shared" si="12"/>
        <v>0</v>
      </c>
      <c r="T25" s="8">
        <f t="shared" si="13"/>
        <v>0</v>
      </c>
    </row>
    <row r="26" spans="2:20" ht="25.5">
      <c r="B26" t="s">
        <v>204</v>
      </c>
      <c r="D26" s="157"/>
      <c r="F26" s="153" t="s">
        <v>296</v>
      </c>
      <c r="G26" s="12"/>
      <c r="H26" s="19"/>
      <c r="I26" s="12"/>
      <c r="J26" s="10"/>
      <c r="K26" s="19"/>
      <c r="L26" s="41"/>
      <c r="M26" s="32">
        <f t="shared" si="7"/>
        <v>0</v>
      </c>
      <c r="N26" s="38">
        <f t="shared" si="8"/>
        <v>0</v>
      </c>
      <c r="O26" s="32">
        <f t="shared" si="9"/>
        <v>0</v>
      </c>
      <c r="P26" s="38">
        <f t="shared" si="10"/>
        <v>0</v>
      </c>
      <c r="Q26" s="32">
        <f t="shared" si="11"/>
        <v>0</v>
      </c>
      <c r="R26" s="71"/>
      <c r="S26" s="8">
        <f t="shared" si="12"/>
        <v>0</v>
      </c>
      <c r="T26" s="8">
        <f t="shared" si="13"/>
        <v>0</v>
      </c>
    </row>
    <row r="27" spans="3:20" ht="12.75">
      <c r="C27" t="s">
        <v>63</v>
      </c>
      <c r="D27" s="157" t="s">
        <v>25</v>
      </c>
      <c r="E27" s="44" t="s">
        <v>54</v>
      </c>
      <c r="F27" s="145" t="s">
        <v>297</v>
      </c>
      <c r="G27" s="147">
        <v>800</v>
      </c>
      <c r="H27" s="19"/>
      <c r="I27" s="12"/>
      <c r="J27" s="10"/>
      <c r="K27" s="19"/>
      <c r="L27" s="41"/>
      <c r="M27" s="32">
        <f t="shared" si="7"/>
        <v>800</v>
      </c>
      <c r="N27" s="38">
        <f t="shared" si="8"/>
        <v>0</v>
      </c>
      <c r="O27" s="32">
        <f t="shared" si="9"/>
        <v>0</v>
      </c>
      <c r="P27" s="38">
        <f t="shared" si="10"/>
        <v>0</v>
      </c>
      <c r="Q27" s="32">
        <f t="shared" si="11"/>
        <v>0</v>
      </c>
      <c r="R27" s="71"/>
      <c r="S27" s="8">
        <f t="shared" si="12"/>
        <v>0</v>
      </c>
      <c r="T27" s="8">
        <f t="shared" si="13"/>
        <v>800</v>
      </c>
    </row>
    <row r="28" spans="3:20" ht="12.75">
      <c r="C28" t="s">
        <v>63</v>
      </c>
      <c r="D28" s="157" t="s">
        <v>25</v>
      </c>
      <c r="E28" s="44" t="s">
        <v>54</v>
      </c>
      <c r="F28" s="145" t="s">
        <v>298</v>
      </c>
      <c r="G28" s="143">
        <v>1200</v>
      </c>
      <c r="H28" s="19"/>
      <c r="I28" s="12"/>
      <c r="J28" s="10"/>
      <c r="K28" s="19"/>
      <c r="L28" s="41"/>
      <c r="M28" s="32">
        <f t="shared" si="7"/>
        <v>1200</v>
      </c>
      <c r="N28" s="38">
        <f t="shared" si="8"/>
        <v>0</v>
      </c>
      <c r="O28" s="32">
        <f t="shared" si="9"/>
        <v>0</v>
      </c>
      <c r="P28" s="38">
        <f t="shared" si="10"/>
        <v>0</v>
      </c>
      <c r="Q28" s="32">
        <f t="shared" si="11"/>
        <v>0</v>
      </c>
      <c r="R28" s="71"/>
      <c r="S28" s="8">
        <f t="shared" si="12"/>
        <v>0</v>
      </c>
      <c r="T28" s="8">
        <f t="shared" si="13"/>
        <v>1200</v>
      </c>
    </row>
    <row r="29" spans="3:20" ht="12.75">
      <c r="C29" t="s">
        <v>63</v>
      </c>
      <c r="D29" s="157" t="s">
        <v>25</v>
      </c>
      <c r="E29" s="44" t="s">
        <v>54</v>
      </c>
      <c r="F29" s="145" t="s">
        <v>299</v>
      </c>
      <c r="G29" s="143">
        <v>1200</v>
      </c>
      <c r="H29" s="19"/>
      <c r="I29" s="12"/>
      <c r="J29" s="10"/>
      <c r="K29" s="19"/>
      <c r="L29" s="41"/>
      <c r="M29" s="32">
        <f t="shared" si="7"/>
        <v>1200</v>
      </c>
      <c r="N29" s="38">
        <f t="shared" si="8"/>
        <v>0</v>
      </c>
      <c r="O29" s="32">
        <f t="shared" si="9"/>
        <v>0</v>
      </c>
      <c r="P29" s="38">
        <f t="shared" si="10"/>
        <v>0</v>
      </c>
      <c r="Q29" s="32">
        <f t="shared" si="11"/>
        <v>0</v>
      </c>
      <c r="R29" s="71"/>
      <c r="S29" s="8">
        <f t="shared" si="12"/>
        <v>0</v>
      </c>
      <c r="T29" s="8">
        <f t="shared" si="13"/>
        <v>1200</v>
      </c>
    </row>
    <row r="30" spans="3:20" ht="12.75">
      <c r="C30" t="s">
        <v>63</v>
      </c>
      <c r="D30" s="157" t="s">
        <v>25</v>
      </c>
      <c r="E30" s="44" t="s">
        <v>54</v>
      </c>
      <c r="F30" s="145" t="s">
        <v>300</v>
      </c>
      <c r="G30" s="143">
        <v>2000</v>
      </c>
      <c r="H30" s="19"/>
      <c r="I30" s="12"/>
      <c r="J30" s="10"/>
      <c r="K30" s="19"/>
      <c r="L30" s="41"/>
      <c r="M30" s="32">
        <f t="shared" si="7"/>
        <v>2000</v>
      </c>
      <c r="N30" s="38">
        <f t="shared" si="8"/>
        <v>0</v>
      </c>
      <c r="O30" s="32">
        <f t="shared" si="9"/>
        <v>0</v>
      </c>
      <c r="P30" s="38">
        <f t="shared" si="10"/>
        <v>0</v>
      </c>
      <c r="Q30" s="32">
        <f t="shared" si="11"/>
        <v>0</v>
      </c>
      <c r="R30" s="71"/>
      <c r="S30" s="8">
        <f t="shared" si="12"/>
        <v>0</v>
      </c>
      <c r="T30" s="8">
        <f t="shared" si="13"/>
        <v>2000</v>
      </c>
    </row>
    <row r="31" spans="3:20" ht="25.5">
      <c r="C31" t="s">
        <v>63</v>
      </c>
      <c r="D31" s="157" t="s">
        <v>25</v>
      </c>
      <c r="E31" s="44" t="s">
        <v>54</v>
      </c>
      <c r="F31" s="145" t="s">
        <v>301</v>
      </c>
      <c r="G31" s="143">
        <v>2000</v>
      </c>
      <c r="H31" s="19">
        <v>4800</v>
      </c>
      <c r="I31" s="12"/>
      <c r="J31" s="10"/>
      <c r="K31" s="19"/>
      <c r="L31" s="41"/>
      <c r="M31" s="32">
        <f t="shared" si="7"/>
        <v>2000</v>
      </c>
      <c r="N31" s="38">
        <f t="shared" si="8"/>
        <v>0</v>
      </c>
      <c r="O31" s="32">
        <f t="shared" si="9"/>
        <v>0</v>
      </c>
      <c r="P31" s="38">
        <f t="shared" si="10"/>
        <v>0</v>
      </c>
      <c r="Q31" s="32">
        <f t="shared" si="11"/>
        <v>0</v>
      </c>
      <c r="R31" s="71"/>
      <c r="S31" s="8">
        <f t="shared" si="12"/>
        <v>0</v>
      </c>
      <c r="T31" s="8">
        <f t="shared" si="13"/>
        <v>2000</v>
      </c>
    </row>
    <row r="32" spans="4:20" ht="12.75">
      <c r="D32" s="157"/>
      <c r="F32" s="145"/>
      <c r="G32" s="12"/>
      <c r="H32" s="19"/>
      <c r="I32" s="12"/>
      <c r="J32" s="10"/>
      <c r="K32" s="19"/>
      <c r="L32" s="41"/>
      <c r="M32" s="32">
        <f t="shared" si="7"/>
        <v>0</v>
      </c>
      <c r="N32" s="38">
        <f t="shared" si="8"/>
        <v>0</v>
      </c>
      <c r="O32" s="32">
        <f t="shared" si="9"/>
        <v>0</v>
      </c>
      <c r="P32" s="38">
        <f t="shared" si="10"/>
        <v>0</v>
      </c>
      <c r="Q32" s="32">
        <f t="shared" si="11"/>
        <v>0</v>
      </c>
      <c r="R32" s="71"/>
      <c r="S32" s="8">
        <f t="shared" si="12"/>
        <v>0</v>
      </c>
      <c r="T32" s="8">
        <f t="shared" si="13"/>
        <v>0</v>
      </c>
    </row>
    <row r="33" spans="7:20" ht="12.75">
      <c r="G33" s="12"/>
      <c r="H33" s="19"/>
      <c r="I33" s="12"/>
      <c r="J33" s="10"/>
      <c r="K33" s="19"/>
      <c r="L33" s="41"/>
      <c r="M33" s="32">
        <f>IF(D33="Personnel",G33,0)</f>
        <v>0</v>
      </c>
      <c r="N33" s="38">
        <f>IF(D33="Hardware",G33,0)</f>
        <v>0</v>
      </c>
      <c r="O33" s="32">
        <f>IF(D33="software",G33,0)</f>
        <v>0</v>
      </c>
      <c r="P33" s="38">
        <f>IF(D33="contractual services",G33,0)</f>
        <v>0</v>
      </c>
      <c r="Q33" s="32">
        <f>IF(D33="Other NPS",G33,0)</f>
        <v>0</v>
      </c>
      <c r="R33" s="71"/>
      <c r="S33" s="8">
        <f>IF(E33="yes",G33,0)</f>
        <v>0</v>
      </c>
      <c r="T33" s="8">
        <f>IF(E33="no",G33,0)</f>
        <v>0</v>
      </c>
    </row>
    <row r="34" spans="3:20" ht="13.5" thickBot="1">
      <c r="C34" s="14" t="s">
        <v>66</v>
      </c>
      <c r="G34" s="24"/>
      <c r="H34" s="25"/>
      <c r="I34" s="24"/>
      <c r="J34" s="26"/>
      <c r="K34" s="19"/>
      <c r="L34" s="41"/>
      <c r="M34" s="32">
        <f>IF(D34="Personnel",G34,0)</f>
        <v>0</v>
      </c>
      <c r="N34" s="38">
        <f>IF(D34="Hardware",G34,0)</f>
        <v>0</v>
      </c>
      <c r="O34" s="32">
        <f>IF(D34="software",G34,0)</f>
        <v>0</v>
      </c>
      <c r="P34" s="38">
        <f>IF(D34="contractual services",G34,0)</f>
        <v>0</v>
      </c>
      <c r="Q34" s="32">
        <f>IF(D34="Other NPS",G34,0)</f>
        <v>0</v>
      </c>
      <c r="R34" s="71"/>
      <c r="S34" s="8">
        <f>IF(E34="yes",G34,0)</f>
        <v>0</v>
      </c>
      <c r="T34" s="8">
        <f>IF(E34="no",G34,0)</f>
        <v>0</v>
      </c>
    </row>
    <row r="35" spans="3:20" ht="13.5" thickTop="1">
      <c r="C35" s="14"/>
      <c r="E35" s="133" t="s">
        <v>15</v>
      </c>
      <c r="F35" s="18" t="str">
        <f>A9</f>
        <v>Milestone #1 Governance and Project Management </v>
      </c>
      <c r="G35" s="12">
        <f>SUM(G9:G34)</f>
        <v>106422</v>
      </c>
      <c r="H35" s="12">
        <f>SUM(H9:H34)</f>
        <v>48835</v>
      </c>
      <c r="I35" s="12">
        <f>SUM(I9:I34)</f>
        <v>2640</v>
      </c>
      <c r="J35" s="10">
        <f>SUM(J9:J34)</f>
        <v>0</v>
      </c>
      <c r="K35" s="19"/>
      <c r="L35" s="41"/>
      <c r="M35" s="32">
        <f aca="true" t="shared" si="14" ref="M35:M98">IF(D35="Personnel",G35,0)</f>
        <v>0</v>
      </c>
      <c r="N35" s="38">
        <f aca="true" t="shared" si="15" ref="N35:N98">IF(D35="Hardware",G35,0)</f>
        <v>0</v>
      </c>
      <c r="O35" s="32">
        <f aca="true" t="shared" si="16" ref="O35:O98">IF(D35="software",G35,0)</f>
        <v>0</v>
      </c>
      <c r="P35" s="38">
        <f aca="true" t="shared" si="17" ref="P35:P98">IF(D35="contractual services",G35,0)</f>
        <v>0</v>
      </c>
      <c r="Q35" s="32">
        <f aca="true" t="shared" si="18" ref="Q35:Q98">IF(D35="Other NPS",G35,0)</f>
        <v>0</v>
      </c>
      <c r="R35" s="71"/>
      <c r="S35" s="8">
        <f aca="true" t="shared" si="19" ref="S35:S98">IF(E35="yes",G35,0)</f>
        <v>0</v>
      </c>
      <c r="T35" s="8">
        <f aca="true" t="shared" si="20" ref="T35:T98">IF(E35="no",G35,0)</f>
        <v>0</v>
      </c>
    </row>
    <row r="36" spans="3:20" ht="12.75">
      <c r="C36" s="14"/>
      <c r="G36" s="12"/>
      <c r="H36" s="19"/>
      <c r="I36" s="12"/>
      <c r="J36" s="10"/>
      <c r="K36" s="19"/>
      <c r="L36" s="41"/>
      <c r="M36" s="32">
        <f t="shared" si="14"/>
        <v>0</v>
      </c>
      <c r="N36" s="38">
        <f t="shared" si="15"/>
        <v>0</v>
      </c>
      <c r="O36" s="32">
        <f t="shared" si="16"/>
        <v>0</v>
      </c>
      <c r="P36" s="38">
        <f t="shared" si="17"/>
        <v>0</v>
      </c>
      <c r="Q36" s="32">
        <f t="shared" si="18"/>
        <v>0</v>
      </c>
      <c r="R36" s="71"/>
      <c r="S36" s="8">
        <f t="shared" si="19"/>
        <v>0</v>
      </c>
      <c r="T36" s="8">
        <f t="shared" si="20"/>
        <v>0</v>
      </c>
    </row>
    <row r="37" spans="7:20" ht="12.75">
      <c r="G37" s="12"/>
      <c r="H37" s="19"/>
      <c r="I37" s="12"/>
      <c r="J37" s="10"/>
      <c r="K37" s="19"/>
      <c r="L37" s="41"/>
      <c r="M37" s="32">
        <f t="shared" si="14"/>
        <v>0</v>
      </c>
      <c r="N37" s="38">
        <f t="shared" si="15"/>
        <v>0</v>
      </c>
      <c r="O37" s="32">
        <f t="shared" si="16"/>
        <v>0</v>
      </c>
      <c r="P37" s="38">
        <f t="shared" si="17"/>
        <v>0</v>
      </c>
      <c r="Q37" s="32">
        <f t="shared" si="18"/>
        <v>0</v>
      </c>
      <c r="R37" s="71"/>
      <c r="S37" s="8">
        <f t="shared" si="19"/>
        <v>0</v>
      </c>
      <c r="T37" s="8">
        <f t="shared" si="20"/>
        <v>0</v>
      </c>
    </row>
    <row r="38" spans="1:20" ht="12.75">
      <c r="A38" s="7" t="s">
        <v>409</v>
      </c>
      <c r="D38" s="157"/>
      <c r="F38" s="145"/>
      <c r="G38" s="12"/>
      <c r="H38" s="19"/>
      <c r="I38" s="12"/>
      <c r="J38" s="10"/>
      <c r="K38" s="19"/>
      <c r="L38" s="41"/>
      <c r="M38" s="32">
        <f t="shared" si="14"/>
        <v>0</v>
      </c>
      <c r="N38" s="38">
        <f t="shared" si="15"/>
        <v>0</v>
      </c>
      <c r="O38" s="32">
        <f t="shared" si="16"/>
        <v>0</v>
      </c>
      <c r="P38" s="38">
        <f t="shared" si="17"/>
        <v>0</v>
      </c>
      <c r="Q38" s="32">
        <f t="shared" si="18"/>
        <v>0</v>
      </c>
      <c r="R38" s="71"/>
      <c r="S38" s="8">
        <f t="shared" si="19"/>
        <v>0</v>
      </c>
      <c r="T38" s="8">
        <f t="shared" si="20"/>
        <v>0</v>
      </c>
    </row>
    <row r="39" spans="1:20" ht="12.75">
      <c r="A39" s="7"/>
      <c r="D39" s="157"/>
      <c r="F39" s="145"/>
      <c r="G39" s="12"/>
      <c r="H39" s="19"/>
      <c r="I39" s="12"/>
      <c r="J39" s="10"/>
      <c r="K39" s="19"/>
      <c r="L39" s="41"/>
      <c r="M39" s="32">
        <f t="shared" si="14"/>
        <v>0</v>
      </c>
      <c r="N39" s="38">
        <f t="shared" si="15"/>
        <v>0</v>
      </c>
      <c r="O39" s="32">
        <f t="shared" si="16"/>
        <v>0</v>
      </c>
      <c r="P39" s="38">
        <f t="shared" si="17"/>
        <v>0</v>
      </c>
      <c r="Q39" s="32">
        <f t="shared" si="18"/>
        <v>0</v>
      </c>
      <c r="R39" s="71"/>
      <c r="S39" s="8">
        <f t="shared" si="19"/>
        <v>0</v>
      </c>
      <c r="T39" s="8">
        <f t="shared" si="20"/>
        <v>0</v>
      </c>
    </row>
    <row r="40" spans="2:20" ht="38.25">
      <c r="B40" t="s">
        <v>201</v>
      </c>
      <c r="D40" s="157"/>
      <c r="F40" s="158" t="s">
        <v>218</v>
      </c>
      <c r="G40" s="12"/>
      <c r="H40" s="19"/>
      <c r="I40" s="12"/>
      <c r="J40" s="10"/>
      <c r="K40" s="19"/>
      <c r="L40" s="41"/>
      <c r="M40" s="32">
        <f t="shared" si="14"/>
        <v>0</v>
      </c>
      <c r="N40" s="38">
        <f t="shared" si="15"/>
        <v>0</v>
      </c>
      <c r="O40" s="32">
        <f t="shared" si="16"/>
        <v>0</v>
      </c>
      <c r="P40" s="38">
        <f t="shared" si="17"/>
        <v>0</v>
      </c>
      <c r="Q40" s="32">
        <f t="shared" si="18"/>
        <v>0</v>
      </c>
      <c r="R40" s="71"/>
      <c r="S40" s="8">
        <f t="shared" si="19"/>
        <v>0</v>
      </c>
      <c r="T40" s="8">
        <f t="shared" si="20"/>
        <v>0</v>
      </c>
    </row>
    <row r="41" spans="3:20" ht="25.5">
      <c r="C41" t="s">
        <v>63</v>
      </c>
      <c r="D41" s="157" t="s">
        <v>25</v>
      </c>
      <c r="E41" s="44" t="s">
        <v>54</v>
      </c>
      <c r="F41" s="386" t="s">
        <v>220</v>
      </c>
      <c r="G41" s="19">
        <v>400</v>
      </c>
      <c r="H41" s="12">
        <v>860</v>
      </c>
      <c r="I41" s="12"/>
      <c r="J41" s="10"/>
      <c r="K41" s="19"/>
      <c r="L41" s="41"/>
      <c r="M41" s="32">
        <f t="shared" si="14"/>
        <v>400</v>
      </c>
      <c r="N41" s="38">
        <f t="shared" si="15"/>
        <v>0</v>
      </c>
      <c r="O41" s="32">
        <f t="shared" si="16"/>
        <v>0</v>
      </c>
      <c r="P41" s="38">
        <f t="shared" si="17"/>
        <v>0</v>
      </c>
      <c r="Q41" s="32">
        <f t="shared" si="18"/>
        <v>0</v>
      </c>
      <c r="R41" s="71"/>
      <c r="S41" s="8">
        <f t="shared" si="19"/>
        <v>0</v>
      </c>
      <c r="T41" s="8">
        <f t="shared" si="20"/>
        <v>400</v>
      </c>
    </row>
    <row r="42" spans="1:20" ht="25.5">
      <c r="A42" s="215"/>
      <c r="B42" s="215"/>
      <c r="C42" s="215" t="s">
        <v>63</v>
      </c>
      <c r="D42" s="216" t="s">
        <v>25</v>
      </c>
      <c r="E42" s="217" t="s">
        <v>54</v>
      </c>
      <c r="F42" s="407" t="s">
        <v>347</v>
      </c>
      <c r="G42" s="219">
        <v>5375</v>
      </c>
      <c r="H42" s="220">
        <v>21875</v>
      </c>
      <c r="I42" s="219"/>
      <c r="J42" s="221"/>
      <c r="K42" s="220"/>
      <c r="L42" s="41"/>
      <c r="M42" s="32">
        <f>IF(D42="Personnel",G42,0)</f>
        <v>5375</v>
      </c>
      <c r="N42" s="38">
        <f>IF(D42="Hardware",G42,0)</f>
        <v>0</v>
      </c>
      <c r="O42" s="32">
        <f>IF(D42="software",G42,0)</f>
        <v>0</v>
      </c>
      <c r="P42" s="38">
        <f>IF(D42="contractual services",G42,0)</f>
        <v>0</v>
      </c>
      <c r="Q42" s="32">
        <f>IF(D42="Other NPS",G42,0)</f>
        <v>0</v>
      </c>
      <c r="R42" s="71"/>
      <c r="S42" s="8">
        <f>IF(E42="yes",G42,0)</f>
        <v>0</v>
      </c>
      <c r="T42" s="8">
        <f>IF(E42="no",G42,0)</f>
        <v>5375</v>
      </c>
    </row>
    <row r="43" spans="1:20" ht="25.5">
      <c r="A43" s="35"/>
      <c r="B43" s="35"/>
      <c r="C43" s="35" t="s">
        <v>63</v>
      </c>
      <c r="D43" s="157" t="s">
        <v>25</v>
      </c>
      <c r="E43" s="44" t="s">
        <v>54</v>
      </c>
      <c r="F43" s="210" t="s">
        <v>349</v>
      </c>
      <c r="G43" s="143">
        <v>6400</v>
      </c>
      <c r="H43" s="187" t="s">
        <v>348</v>
      </c>
      <c r="I43" s="140"/>
      <c r="J43" s="138"/>
      <c r="K43" s="141"/>
      <c r="L43" s="41"/>
      <c r="M43" s="32">
        <f>IF(D43="Personnel",G43,0)</f>
        <v>6400</v>
      </c>
      <c r="N43" s="38">
        <f>IF(D43="Hardware",G43,0)</f>
        <v>0</v>
      </c>
      <c r="O43" s="32">
        <f>IF(D43="software",G43,0)</f>
        <v>0</v>
      </c>
      <c r="P43" s="38">
        <f>IF(D43="contractual services",G43,0)</f>
        <v>0</v>
      </c>
      <c r="Q43" s="32">
        <f>IF(D43="Other NPS",G43,0)</f>
        <v>0</v>
      </c>
      <c r="R43" s="71"/>
      <c r="S43" s="8">
        <f>IF(E43="yes",G43,0)</f>
        <v>0</v>
      </c>
      <c r="T43" s="8">
        <f>IF(E43="no",G43,0)</f>
        <v>6400</v>
      </c>
    </row>
    <row r="44" spans="4:20" ht="12.75">
      <c r="D44" s="157"/>
      <c r="F44" s="145"/>
      <c r="G44" s="12"/>
      <c r="H44" s="19"/>
      <c r="I44" s="12"/>
      <c r="J44" s="10"/>
      <c r="K44" s="19"/>
      <c r="L44" s="41"/>
      <c r="M44" s="32">
        <f>IF(D44="Personnel",G44,0)</f>
        <v>0</v>
      </c>
      <c r="N44" s="38">
        <f>IF(D44="Hardware",G44,0)</f>
        <v>0</v>
      </c>
      <c r="O44" s="32">
        <f>IF(D44="software",G44,0)</f>
        <v>0</v>
      </c>
      <c r="P44" s="38">
        <f>IF(D44="contractual services",G44,0)</f>
        <v>0</v>
      </c>
      <c r="Q44" s="32">
        <f>IF(D44="Other NPS",G44,0)</f>
        <v>0</v>
      </c>
      <c r="R44" s="71"/>
      <c r="S44" s="8">
        <f>IF(E44="yes",G44,0)</f>
        <v>0</v>
      </c>
      <c r="T44" s="8">
        <f>IF(E44="no",G44,0)</f>
        <v>0</v>
      </c>
    </row>
    <row r="45" spans="1:20" ht="12.75">
      <c r="A45" s="7"/>
      <c r="D45" s="157"/>
      <c r="F45" s="386"/>
      <c r="G45" s="11"/>
      <c r="I45" s="12"/>
      <c r="J45" s="10"/>
      <c r="K45" s="19"/>
      <c r="L45" s="41"/>
      <c r="M45" s="32">
        <f>IF(D45="Personnel",G45,0)</f>
        <v>0</v>
      </c>
      <c r="N45" s="38">
        <f>IF(D45="Hardware",G45,0)</f>
        <v>0</v>
      </c>
      <c r="O45" s="32">
        <f>IF(D45="software",G45,0)</f>
        <v>0</v>
      </c>
      <c r="P45" s="38">
        <f>IF(D45="contractual services",G45,0)</f>
        <v>0</v>
      </c>
      <c r="Q45" s="32">
        <f>IF(D45="Other NPS",G45,0)</f>
        <v>0</v>
      </c>
      <c r="R45" s="71"/>
      <c r="S45" s="8">
        <f>IF(E45="yes",G45,0)</f>
        <v>0</v>
      </c>
      <c r="T45" s="8">
        <f>IF(E45="no",G45,0)</f>
        <v>0</v>
      </c>
    </row>
    <row r="46" spans="2:20" ht="12.75">
      <c r="B46" t="s">
        <v>201</v>
      </c>
      <c r="D46" s="157"/>
      <c r="F46" s="153" t="s">
        <v>357</v>
      </c>
      <c r="G46" s="12"/>
      <c r="H46" s="19"/>
      <c r="I46" s="12"/>
      <c r="J46" s="10"/>
      <c r="K46" s="19"/>
      <c r="L46" s="41"/>
      <c r="M46" s="32">
        <f t="shared" si="14"/>
        <v>0</v>
      </c>
      <c r="N46" s="38">
        <f t="shared" si="15"/>
        <v>0</v>
      </c>
      <c r="O46" s="32">
        <f t="shared" si="16"/>
        <v>0</v>
      </c>
      <c r="P46" s="38">
        <f t="shared" si="17"/>
        <v>0</v>
      </c>
      <c r="Q46" s="32">
        <f t="shared" si="18"/>
        <v>0</v>
      </c>
      <c r="R46" s="71"/>
      <c r="S46" s="8">
        <f t="shared" si="19"/>
        <v>0</v>
      </c>
      <c r="T46" s="8">
        <f t="shared" si="20"/>
        <v>0</v>
      </c>
    </row>
    <row r="47" spans="1:20" ht="25.5">
      <c r="A47" s="215"/>
      <c r="B47" s="215"/>
      <c r="C47" s="215" t="s">
        <v>63</v>
      </c>
      <c r="D47" s="216" t="s">
        <v>25</v>
      </c>
      <c r="E47" s="217" t="s">
        <v>54</v>
      </c>
      <c r="F47" s="218" t="s">
        <v>386</v>
      </c>
      <c r="G47" s="278">
        <v>22375</v>
      </c>
      <c r="H47" s="220">
        <v>11000</v>
      </c>
      <c r="I47" s="219"/>
      <c r="J47" s="221"/>
      <c r="K47" s="220"/>
      <c r="L47" s="41"/>
      <c r="M47" s="32">
        <f t="shared" si="14"/>
        <v>22375</v>
      </c>
      <c r="N47" s="38">
        <f t="shared" si="15"/>
        <v>0</v>
      </c>
      <c r="O47" s="32">
        <f t="shared" si="16"/>
        <v>0</v>
      </c>
      <c r="P47" s="38">
        <f t="shared" si="17"/>
        <v>0</v>
      </c>
      <c r="Q47" s="32">
        <f t="shared" si="18"/>
        <v>0</v>
      </c>
      <c r="R47" s="71"/>
      <c r="S47" s="8">
        <f t="shared" si="19"/>
        <v>0</v>
      </c>
      <c r="T47" s="8">
        <f t="shared" si="20"/>
        <v>22375</v>
      </c>
    </row>
    <row r="48" spans="4:20" ht="12.75">
      <c r="D48" s="157"/>
      <c r="F48" s="145"/>
      <c r="G48" s="12"/>
      <c r="H48" s="19"/>
      <c r="I48" s="12"/>
      <c r="J48" s="10"/>
      <c r="K48" s="19"/>
      <c r="L48" s="41"/>
      <c r="M48" s="32">
        <f t="shared" si="14"/>
        <v>0</v>
      </c>
      <c r="N48" s="38">
        <f t="shared" si="15"/>
        <v>0</v>
      </c>
      <c r="O48" s="32">
        <f t="shared" si="16"/>
        <v>0</v>
      </c>
      <c r="P48" s="38">
        <f t="shared" si="17"/>
        <v>0</v>
      </c>
      <c r="Q48" s="32">
        <f t="shared" si="18"/>
        <v>0</v>
      </c>
      <c r="R48" s="71"/>
      <c r="S48" s="8">
        <f t="shared" si="19"/>
        <v>0</v>
      </c>
      <c r="T48" s="8">
        <f t="shared" si="20"/>
        <v>0</v>
      </c>
    </row>
    <row r="49" spans="1:20" ht="12.75">
      <c r="A49" s="7"/>
      <c r="D49" s="157"/>
      <c r="F49" s="145"/>
      <c r="G49" s="12"/>
      <c r="H49" s="19"/>
      <c r="I49" s="12"/>
      <c r="J49" s="10"/>
      <c r="K49" s="19"/>
      <c r="L49" s="41"/>
      <c r="M49" s="32">
        <f t="shared" si="14"/>
        <v>0</v>
      </c>
      <c r="N49" s="38">
        <f t="shared" si="15"/>
        <v>0</v>
      </c>
      <c r="O49" s="32">
        <f t="shared" si="16"/>
        <v>0</v>
      </c>
      <c r="P49" s="38">
        <f t="shared" si="17"/>
        <v>0</v>
      </c>
      <c r="Q49" s="32">
        <f t="shared" si="18"/>
        <v>0</v>
      </c>
      <c r="R49" s="71"/>
      <c r="S49" s="8">
        <f t="shared" si="19"/>
        <v>0</v>
      </c>
      <c r="T49" s="8">
        <f t="shared" si="20"/>
        <v>0</v>
      </c>
    </row>
    <row r="50" spans="1:20" ht="12.75">
      <c r="A50" s="7"/>
      <c r="D50" s="157"/>
      <c r="F50" s="145"/>
      <c r="G50" s="140"/>
      <c r="H50" s="141"/>
      <c r="I50" s="140"/>
      <c r="J50" s="138"/>
      <c r="K50" s="19"/>
      <c r="L50" s="41"/>
      <c r="M50" s="32">
        <f t="shared" si="14"/>
        <v>0</v>
      </c>
      <c r="N50" s="38">
        <f t="shared" si="15"/>
        <v>0</v>
      </c>
      <c r="O50" s="32">
        <f t="shared" si="16"/>
        <v>0</v>
      </c>
      <c r="P50" s="38">
        <f t="shared" si="17"/>
        <v>0</v>
      </c>
      <c r="Q50" s="32">
        <f t="shared" si="18"/>
        <v>0</v>
      </c>
      <c r="R50" s="71"/>
      <c r="S50" s="8">
        <f t="shared" si="19"/>
        <v>0</v>
      </c>
      <c r="T50" s="8">
        <f t="shared" si="20"/>
        <v>0</v>
      </c>
    </row>
    <row r="51" spans="2:20" ht="25.5">
      <c r="B51" t="s">
        <v>204</v>
      </c>
      <c r="D51" s="157"/>
      <c r="F51" s="252" t="s">
        <v>410</v>
      </c>
      <c r="G51" s="140"/>
      <c r="H51" s="141"/>
      <c r="I51" s="140"/>
      <c r="J51" s="138"/>
      <c r="K51" s="19"/>
      <c r="L51" s="41"/>
      <c r="M51" s="32">
        <f t="shared" si="14"/>
        <v>0</v>
      </c>
      <c r="N51" s="38">
        <f t="shared" si="15"/>
        <v>0</v>
      </c>
      <c r="O51" s="32">
        <f t="shared" si="16"/>
        <v>0</v>
      </c>
      <c r="P51" s="38">
        <f t="shared" si="17"/>
        <v>0</v>
      </c>
      <c r="Q51" s="32">
        <f t="shared" si="18"/>
        <v>0</v>
      </c>
      <c r="R51" s="71"/>
      <c r="S51" s="8">
        <f t="shared" si="19"/>
        <v>0</v>
      </c>
      <c r="T51" s="8">
        <f t="shared" si="20"/>
        <v>0</v>
      </c>
    </row>
    <row r="52" spans="3:20" ht="12.75">
      <c r="C52" t="s">
        <v>63</v>
      </c>
      <c r="D52" s="157" t="s">
        <v>25</v>
      </c>
      <c r="E52" s="44" t="s">
        <v>54</v>
      </c>
      <c r="F52" t="s">
        <v>495</v>
      </c>
      <c r="G52" s="146">
        <v>1200</v>
      </c>
      <c r="H52" s="141">
        <v>6000</v>
      </c>
      <c r="I52" s="140"/>
      <c r="J52" s="138"/>
      <c r="K52" s="19"/>
      <c r="L52" s="41"/>
      <c r="M52" s="32">
        <f t="shared" si="14"/>
        <v>1200</v>
      </c>
      <c r="N52" s="38">
        <f t="shared" si="15"/>
        <v>0</v>
      </c>
      <c r="O52" s="32">
        <f t="shared" si="16"/>
        <v>0</v>
      </c>
      <c r="P52" s="38">
        <f t="shared" si="17"/>
        <v>0</v>
      </c>
      <c r="Q52" s="32">
        <f t="shared" si="18"/>
        <v>0</v>
      </c>
      <c r="R52" s="71"/>
      <c r="S52" s="8">
        <f t="shared" si="19"/>
        <v>0</v>
      </c>
      <c r="T52" s="8">
        <f t="shared" si="20"/>
        <v>1200</v>
      </c>
    </row>
    <row r="53" spans="3:20" ht="38.25">
      <c r="C53" t="s">
        <v>63</v>
      </c>
      <c r="D53" s="157" t="s">
        <v>25</v>
      </c>
      <c r="E53" s="44" t="s">
        <v>54</v>
      </c>
      <c r="F53" s="268" t="s">
        <v>465</v>
      </c>
      <c r="G53" s="146">
        <v>800</v>
      </c>
      <c r="H53" s="141">
        <v>665</v>
      </c>
      <c r="I53" s="140"/>
      <c r="J53" s="138"/>
      <c r="K53" s="19"/>
      <c r="L53" s="41"/>
      <c r="M53" s="32">
        <f t="shared" si="14"/>
        <v>800</v>
      </c>
      <c r="N53" s="38">
        <f t="shared" si="15"/>
        <v>0</v>
      </c>
      <c r="O53" s="32">
        <f t="shared" si="16"/>
        <v>0</v>
      </c>
      <c r="P53" s="38">
        <f t="shared" si="17"/>
        <v>0</v>
      </c>
      <c r="Q53" s="32">
        <f t="shared" si="18"/>
        <v>0</v>
      </c>
      <c r="R53" s="71"/>
      <c r="S53" s="8">
        <f t="shared" si="19"/>
        <v>0</v>
      </c>
      <c r="T53" s="8">
        <f t="shared" si="20"/>
        <v>800</v>
      </c>
    </row>
    <row r="54" spans="3:20" ht="38.25">
      <c r="C54" t="s">
        <v>63</v>
      </c>
      <c r="D54" s="157" t="s">
        <v>25</v>
      </c>
      <c r="E54" s="44" t="s">
        <v>54</v>
      </c>
      <c r="F54" s="408" t="s">
        <v>466</v>
      </c>
      <c r="G54" s="409">
        <v>400</v>
      </c>
      <c r="I54" s="140"/>
      <c r="J54" s="138"/>
      <c r="K54" s="19"/>
      <c r="L54" s="41"/>
      <c r="M54" s="32">
        <f t="shared" si="14"/>
        <v>400</v>
      </c>
      <c r="N54" s="38">
        <f t="shared" si="15"/>
        <v>0</v>
      </c>
      <c r="O54" s="32">
        <f t="shared" si="16"/>
        <v>0</v>
      </c>
      <c r="P54" s="38">
        <f t="shared" si="17"/>
        <v>0</v>
      </c>
      <c r="Q54" s="32">
        <f t="shared" si="18"/>
        <v>0</v>
      </c>
      <c r="R54" s="71"/>
      <c r="S54" s="8">
        <f t="shared" si="19"/>
        <v>0</v>
      </c>
      <c r="T54" s="8">
        <f t="shared" si="20"/>
        <v>400</v>
      </c>
    </row>
    <row r="55" spans="1:20" ht="25.5">
      <c r="A55" s="215"/>
      <c r="B55" s="215"/>
      <c r="C55" s="215" t="s">
        <v>63</v>
      </c>
      <c r="D55" s="216" t="s">
        <v>25</v>
      </c>
      <c r="E55" s="217" t="s">
        <v>54</v>
      </c>
      <c r="F55" s="218" t="s">
        <v>411</v>
      </c>
      <c r="G55" s="219">
        <v>7200</v>
      </c>
      <c r="H55" s="220">
        <v>5904</v>
      </c>
      <c r="I55" s="219"/>
      <c r="J55" s="221"/>
      <c r="K55" s="246"/>
      <c r="L55" s="41"/>
      <c r="M55" s="32">
        <f t="shared" si="14"/>
        <v>7200</v>
      </c>
      <c r="N55" s="38">
        <f t="shared" si="15"/>
        <v>0</v>
      </c>
      <c r="O55" s="32">
        <f t="shared" si="16"/>
        <v>0</v>
      </c>
      <c r="P55" s="38">
        <f t="shared" si="17"/>
        <v>0</v>
      </c>
      <c r="Q55" s="32">
        <f t="shared" si="18"/>
        <v>0</v>
      </c>
      <c r="R55" s="71"/>
      <c r="S55" s="8">
        <f t="shared" si="19"/>
        <v>0</v>
      </c>
      <c r="T55" s="8">
        <f t="shared" si="20"/>
        <v>7200</v>
      </c>
    </row>
    <row r="56" spans="3:20" ht="12.75">
      <c r="C56" t="s">
        <v>63</v>
      </c>
      <c r="D56" s="157" t="s">
        <v>28</v>
      </c>
      <c r="E56" s="44" t="s">
        <v>54</v>
      </c>
      <c r="F56" s="210" t="s">
        <v>412</v>
      </c>
      <c r="G56" s="140">
        <v>23972.5</v>
      </c>
      <c r="H56" s="141"/>
      <c r="I56" s="140"/>
      <c r="J56" s="138"/>
      <c r="K56" s="231"/>
      <c r="L56" s="41"/>
      <c r="M56" s="32">
        <f t="shared" si="14"/>
        <v>0</v>
      </c>
      <c r="N56" s="38">
        <f t="shared" si="15"/>
        <v>0</v>
      </c>
      <c r="O56" s="32">
        <f t="shared" si="16"/>
        <v>0</v>
      </c>
      <c r="P56" s="38">
        <f t="shared" si="17"/>
        <v>23972.5</v>
      </c>
      <c r="Q56" s="32">
        <f t="shared" si="18"/>
        <v>0</v>
      </c>
      <c r="R56" s="71"/>
      <c r="S56" s="8">
        <f t="shared" si="19"/>
        <v>0</v>
      </c>
      <c r="T56" s="8">
        <f t="shared" si="20"/>
        <v>23972.5</v>
      </c>
    </row>
    <row r="57" spans="3:20" ht="12.75">
      <c r="C57" t="s">
        <v>63</v>
      </c>
      <c r="D57" s="157" t="s">
        <v>25</v>
      </c>
      <c r="E57" s="44" t="s">
        <v>54</v>
      </c>
      <c r="F57" s="145" t="s">
        <v>413</v>
      </c>
      <c r="G57" s="140"/>
      <c r="H57" s="141"/>
      <c r="I57" s="140">
        <v>73892.52674999999</v>
      </c>
      <c r="J57" s="138"/>
      <c r="K57" s="231"/>
      <c r="L57" s="41"/>
      <c r="M57" s="32">
        <f t="shared" si="14"/>
        <v>0</v>
      </c>
      <c r="N57" s="38">
        <f t="shared" si="15"/>
        <v>0</v>
      </c>
      <c r="O57" s="32">
        <f t="shared" si="16"/>
        <v>0</v>
      </c>
      <c r="P57" s="38">
        <f t="shared" si="17"/>
        <v>0</v>
      </c>
      <c r="Q57" s="32">
        <f t="shared" si="18"/>
        <v>0</v>
      </c>
      <c r="R57" s="71"/>
      <c r="S57" s="8">
        <f t="shared" si="19"/>
        <v>0</v>
      </c>
      <c r="T57" s="8">
        <f t="shared" si="20"/>
        <v>0</v>
      </c>
    </row>
    <row r="58" spans="3:20" ht="12.75">
      <c r="C58" t="s">
        <v>63</v>
      </c>
      <c r="D58" s="157" t="s">
        <v>25</v>
      </c>
      <c r="E58" s="44" t="s">
        <v>54</v>
      </c>
      <c r="F58" s="210" t="s">
        <v>480</v>
      </c>
      <c r="G58" s="140"/>
      <c r="H58" s="141"/>
      <c r="I58" s="140">
        <v>71917.5</v>
      </c>
      <c r="J58" s="138"/>
      <c r="K58" s="231"/>
      <c r="L58" s="41"/>
      <c r="M58" s="32">
        <f t="shared" si="14"/>
        <v>0</v>
      </c>
      <c r="N58" s="38">
        <f t="shared" si="15"/>
        <v>0</v>
      </c>
      <c r="O58" s="32">
        <f t="shared" si="16"/>
        <v>0</v>
      </c>
      <c r="P58" s="38">
        <f t="shared" si="17"/>
        <v>0</v>
      </c>
      <c r="Q58" s="32">
        <f t="shared" si="18"/>
        <v>0</v>
      </c>
      <c r="R58" s="71"/>
      <c r="S58" s="8">
        <f t="shared" si="19"/>
        <v>0</v>
      </c>
      <c r="T58" s="8">
        <f t="shared" si="20"/>
        <v>0</v>
      </c>
    </row>
    <row r="59" spans="4:20" ht="12.75">
      <c r="D59" s="157"/>
      <c r="F59" s="210"/>
      <c r="G59" s="140"/>
      <c r="H59" s="141"/>
      <c r="I59" s="140"/>
      <c r="J59" s="138"/>
      <c r="K59" s="231"/>
      <c r="L59" s="41"/>
      <c r="M59" s="32">
        <f t="shared" si="14"/>
        <v>0</v>
      </c>
      <c r="N59" s="38">
        <f t="shared" si="15"/>
        <v>0</v>
      </c>
      <c r="O59" s="32">
        <f t="shared" si="16"/>
        <v>0</v>
      </c>
      <c r="P59" s="38">
        <f t="shared" si="17"/>
        <v>0</v>
      </c>
      <c r="Q59" s="32">
        <f t="shared" si="18"/>
        <v>0</v>
      </c>
      <c r="R59" s="71"/>
      <c r="S59" s="8">
        <f t="shared" si="19"/>
        <v>0</v>
      </c>
      <c r="T59" s="8">
        <f t="shared" si="20"/>
        <v>0</v>
      </c>
    </row>
    <row r="60" spans="2:20" ht="25.5">
      <c r="B60" t="s">
        <v>201</v>
      </c>
      <c r="D60" s="157"/>
      <c r="F60" s="153" t="s">
        <v>322</v>
      </c>
      <c r="G60" s="12"/>
      <c r="H60" s="19"/>
      <c r="I60" s="12"/>
      <c r="J60" s="10"/>
      <c r="K60" s="188"/>
      <c r="L60" s="41"/>
      <c r="M60" s="32">
        <f t="shared" si="14"/>
        <v>0</v>
      </c>
      <c r="N60" s="38">
        <f t="shared" si="15"/>
        <v>0</v>
      </c>
      <c r="O60" s="32">
        <f t="shared" si="16"/>
        <v>0</v>
      </c>
      <c r="P60" s="38">
        <f t="shared" si="17"/>
        <v>0</v>
      </c>
      <c r="Q60" s="32">
        <f t="shared" si="18"/>
        <v>0</v>
      </c>
      <c r="R60" s="71"/>
      <c r="S60" s="8">
        <f t="shared" si="19"/>
        <v>0</v>
      </c>
      <c r="T60" s="8">
        <f t="shared" si="20"/>
        <v>0</v>
      </c>
    </row>
    <row r="61" spans="3:20" ht="12.75">
      <c r="C61" t="s">
        <v>63</v>
      </c>
      <c r="D61" s="157" t="s">
        <v>28</v>
      </c>
      <c r="E61" s="44" t="s">
        <v>54</v>
      </c>
      <c r="F61" s="270" t="s">
        <v>479</v>
      </c>
      <c r="G61" s="187">
        <v>5000</v>
      </c>
      <c r="H61" s="187"/>
      <c r="I61" s="12"/>
      <c r="J61" s="10"/>
      <c r="K61" s="188"/>
      <c r="L61" s="41"/>
      <c r="M61" s="32">
        <f t="shared" si="14"/>
        <v>0</v>
      </c>
      <c r="N61" s="38">
        <f t="shared" si="15"/>
        <v>0</v>
      </c>
      <c r="O61" s="32">
        <f t="shared" si="16"/>
        <v>0</v>
      </c>
      <c r="P61" s="38">
        <f t="shared" si="17"/>
        <v>5000</v>
      </c>
      <c r="Q61" s="32">
        <f t="shared" si="18"/>
        <v>0</v>
      </c>
      <c r="R61" s="71"/>
      <c r="S61" s="8">
        <f t="shared" si="19"/>
        <v>0</v>
      </c>
      <c r="T61" s="8">
        <f t="shared" si="20"/>
        <v>5000</v>
      </c>
    </row>
    <row r="62" spans="3:20" ht="12.75">
      <c r="C62" t="s">
        <v>63</v>
      </c>
      <c r="D62" s="157" t="s">
        <v>28</v>
      </c>
      <c r="E62" s="44" t="s">
        <v>54</v>
      </c>
      <c r="F62" s="270" t="s">
        <v>319</v>
      </c>
      <c r="G62" s="313">
        <v>20000</v>
      </c>
      <c r="H62" s="187">
        <v>17600</v>
      </c>
      <c r="I62" s="12"/>
      <c r="J62" s="10"/>
      <c r="K62" s="188"/>
      <c r="L62" s="41"/>
      <c r="M62" s="32">
        <f t="shared" si="14"/>
        <v>0</v>
      </c>
      <c r="N62" s="38">
        <f t="shared" si="15"/>
        <v>0</v>
      </c>
      <c r="O62" s="32">
        <f t="shared" si="16"/>
        <v>0</v>
      </c>
      <c r="P62" s="38">
        <f t="shared" si="17"/>
        <v>20000</v>
      </c>
      <c r="Q62" s="32">
        <f t="shared" si="18"/>
        <v>0</v>
      </c>
      <c r="R62" s="71"/>
      <c r="S62" s="8">
        <f t="shared" si="19"/>
        <v>0</v>
      </c>
      <c r="T62" s="8">
        <f t="shared" si="20"/>
        <v>20000</v>
      </c>
    </row>
    <row r="63" spans="3:20" ht="12.75">
      <c r="C63" t="s">
        <v>63</v>
      </c>
      <c r="D63" s="157" t="s">
        <v>25</v>
      </c>
      <c r="E63" s="44" t="s">
        <v>54</v>
      </c>
      <c r="F63" s="145" t="s">
        <v>175</v>
      </c>
      <c r="G63" s="12"/>
      <c r="H63" s="19">
        <v>10754.819444444443</v>
      </c>
      <c r="I63" s="12"/>
      <c r="J63" s="10"/>
      <c r="K63" s="19"/>
      <c r="L63" s="41"/>
      <c r="M63" s="32">
        <f t="shared" si="14"/>
        <v>0</v>
      </c>
      <c r="N63" s="38">
        <f t="shared" si="15"/>
        <v>0</v>
      </c>
      <c r="O63" s="32">
        <f t="shared" si="16"/>
        <v>0</v>
      </c>
      <c r="P63" s="38">
        <f t="shared" si="17"/>
        <v>0</v>
      </c>
      <c r="Q63" s="32">
        <f t="shared" si="18"/>
        <v>0</v>
      </c>
      <c r="R63" s="71"/>
      <c r="S63" s="8">
        <f t="shared" si="19"/>
        <v>0</v>
      </c>
      <c r="T63" s="8">
        <f t="shared" si="20"/>
        <v>0</v>
      </c>
    </row>
    <row r="64" spans="3:20" ht="12.75">
      <c r="C64" t="s">
        <v>63</v>
      </c>
      <c r="D64" s="157" t="s">
        <v>28</v>
      </c>
      <c r="E64" s="44" t="s">
        <v>54</v>
      </c>
      <c r="F64" s="145" t="s">
        <v>414</v>
      </c>
      <c r="G64" s="12">
        <v>84572.25</v>
      </c>
      <c r="H64" s="19"/>
      <c r="I64" s="12"/>
      <c r="J64" s="10"/>
      <c r="K64" s="19"/>
      <c r="L64" s="41"/>
      <c r="M64" s="32">
        <f t="shared" si="14"/>
        <v>0</v>
      </c>
      <c r="N64" s="38">
        <f t="shared" si="15"/>
        <v>0</v>
      </c>
      <c r="O64" s="32">
        <f t="shared" si="16"/>
        <v>0</v>
      </c>
      <c r="P64" s="38">
        <f t="shared" si="17"/>
        <v>84572.25</v>
      </c>
      <c r="Q64" s="32">
        <f t="shared" si="18"/>
        <v>0</v>
      </c>
      <c r="R64" s="71"/>
      <c r="S64" s="8">
        <f t="shared" si="19"/>
        <v>0</v>
      </c>
      <c r="T64" s="8">
        <f t="shared" si="20"/>
        <v>84572.25</v>
      </c>
    </row>
    <row r="65" spans="3:20" ht="12.75">
      <c r="C65" t="s">
        <v>63</v>
      </c>
      <c r="D65" s="157" t="s">
        <v>25</v>
      </c>
      <c r="E65" s="44" t="s">
        <v>54</v>
      </c>
      <c r="F65" s="145" t="s">
        <v>478</v>
      </c>
      <c r="G65" s="12"/>
      <c r="H65" s="19">
        <v>26887.04861111111</v>
      </c>
      <c r="I65" s="12"/>
      <c r="J65" s="10"/>
      <c r="K65" s="19"/>
      <c r="L65" s="41"/>
      <c r="M65" s="32">
        <f t="shared" si="14"/>
        <v>0</v>
      </c>
      <c r="N65" s="38">
        <f t="shared" si="15"/>
        <v>0</v>
      </c>
      <c r="O65" s="32">
        <f t="shared" si="16"/>
        <v>0</v>
      </c>
      <c r="P65" s="38">
        <f t="shared" si="17"/>
        <v>0</v>
      </c>
      <c r="Q65" s="32">
        <f t="shared" si="18"/>
        <v>0</v>
      </c>
      <c r="R65" s="71"/>
      <c r="S65" s="8">
        <f t="shared" si="19"/>
        <v>0</v>
      </c>
      <c r="T65" s="8">
        <f t="shared" si="20"/>
        <v>0</v>
      </c>
    </row>
    <row r="66" spans="4:20" ht="12.75">
      <c r="D66" s="157"/>
      <c r="F66" s="145"/>
      <c r="G66" s="12"/>
      <c r="H66" s="19"/>
      <c r="I66" s="12"/>
      <c r="J66" s="10"/>
      <c r="K66" s="19"/>
      <c r="L66" s="41"/>
      <c r="M66" s="32">
        <f t="shared" si="14"/>
        <v>0</v>
      </c>
      <c r="N66" s="38">
        <f t="shared" si="15"/>
        <v>0</v>
      </c>
      <c r="O66" s="32">
        <f t="shared" si="16"/>
        <v>0</v>
      </c>
      <c r="P66" s="38">
        <f t="shared" si="17"/>
        <v>0</v>
      </c>
      <c r="Q66" s="32">
        <f t="shared" si="18"/>
        <v>0</v>
      </c>
      <c r="R66" s="71"/>
      <c r="S66" s="8">
        <f t="shared" si="19"/>
        <v>0</v>
      </c>
      <c r="T66" s="8">
        <f t="shared" si="20"/>
        <v>0</v>
      </c>
    </row>
    <row r="67" spans="7:20" ht="12.75">
      <c r="G67" s="12"/>
      <c r="H67" s="19"/>
      <c r="I67" s="12"/>
      <c r="J67" s="10"/>
      <c r="K67" s="19"/>
      <c r="L67" s="41"/>
      <c r="M67" s="32">
        <f t="shared" si="14"/>
        <v>0</v>
      </c>
      <c r="N67" s="38">
        <f t="shared" si="15"/>
        <v>0</v>
      </c>
      <c r="O67" s="32">
        <f t="shared" si="16"/>
        <v>0</v>
      </c>
      <c r="P67" s="38">
        <f t="shared" si="17"/>
        <v>0</v>
      </c>
      <c r="Q67" s="32">
        <f t="shared" si="18"/>
        <v>0</v>
      </c>
      <c r="R67" s="71"/>
      <c r="S67" s="8">
        <f t="shared" si="19"/>
        <v>0</v>
      </c>
      <c r="T67" s="8">
        <f t="shared" si="20"/>
        <v>0</v>
      </c>
    </row>
    <row r="68" spans="7:20" ht="12.75">
      <c r="G68" s="12"/>
      <c r="H68" s="19"/>
      <c r="I68" s="12"/>
      <c r="J68" s="10"/>
      <c r="K68" s="19"/>
      <c r="L68" s="41"/>
      <c r="M68" s="32">
        <f t="shared" si="14"/>
        <v>0</v>
      </c>
      <c r="N68" s="38">
        <f t="shared" si="15"/>
        <v>0</v>
      </c>
      <c r="O68" s="32">
        <f t="shared" si="16"/>
        <v>0</v>
      </c>
      <c r="P68" s="38">
        <f t="shared" si="17"/>
        <v>0</v>
      </c>
      <c r="Q68" s="32">
        <f t="shared" si="18"/>
        <v>0</v>
      </c>
      <c r="R68" s="71"/>
      <c r="S68" s="8">
        <f t="shared" si="19"/>
        <v>0</v>
      </c>
      <c r="T68" s="8">
        <f t="shared" si="20"/>
        <v>0</v>
      </c>
    </row>
    <row r="69" spans="3:20" ht="13.5" thickBot="1">
      <c r="C69" s="14" t="s">
        <v>66</v>
      </c>
      <c r="G69" s="24"/>
      <c r="H69" s="25"/>
      <c r="I69" s="24"/>
      <c r="J69" s="26"/>
      <c r="K69" s="19"/>
      <c r="L69" s="41"/>
      <c r="M69" s="32">
        <f t="shared" si="14"/>
        <v>0</v>
      </c>
      <c r="N69" s="38">
        <f t="shared" si="15"/>
        <v>0</v>
      </c>
      <c r="O69" s="32">
        <f t="shared" si="16"/>
        <v>0</v>
      </c>
      <c r="P69" s="38">
        <f t="shared" si="17"/>
        <v>0</v>
      </c>
      <c r="Q69" s="32">
        <f t="shared" si="18"/>
        <v>0</v>
      </c>
      <c r="R69" s="71"/>
      <c r="S69" s="8">
        <f t="shared" si="19"/>
        <v>0</v>
      </c>
      <c r="T69" s="8">
        <f t="shared" si="20"/>
        <v>0</v>
      </c>
    </row>
    <row r="70" spans="3:20" ht="13.5" thickTop="1">
      <c r="C70" s="14"/>
      <c r="E70" s="133" t="s">
        <v>15</v>
      </c>
      <c r="F70" s="18" t="str">
        <f>A38</f>
        <v>Milestone # 2: Patient Centered Medical Home </v>
      </c>
      <c r="G70" s="12">
        <f>SUM(G39:G69)</f>
        <v>177694.75</v>
      </c>
      <c r="H70" s="19">
        <f>SUM(H39:H69)</f>
        <v>101545.86805555555</v>
      </c>
      <c r="I70" s="12">
        <f>SUM(I39:I69)</f>
        <v>145810.02675</v>
      </c>
      <c r="J70" s="10">
        <f>SUM(J39:J69)</f>
        <v>0</v>
      </c>
      <c r="K70" s="19"/>
      <c r="L70" s="41"/>
      <c r="M70" s="32">
        <f t="shared" si="14"/>
        <v>0</v>
      </c>
      <c r="N70" s="38">
        <f t="shared" si="15"/>
        <v>0</v>
      </c>
      <c r="O70" s="32">
        <f t="shared" si="16"/>
        <v>0</v>
      </c>
      <c r="P70" s="38">
        <f t="shared" si="17"/>
        <v>0</v>
      </c>
      <c r="Q70" s="32">
        <f t="shared" si="18"/>
        <v>0</v>
      </c>
      <c r="R70" s="71"/>
      <c r="S70" s="8">
        <f t="shared" si="19"/>
        <v>0</v>
      </c>
      <c r="T70" s="8">
        <f t="shared" si="20"/>
        <v>0</v>
      </c>
    </row>
    <row r="71" spans="3:20" ht="12.75">
      <c r="C71" s="14"/>
      <c r="G71" s="12"/>
      <c r="H71" s="19"/>
      <c r="I71" s="12"/>
      <c r="J71" s="10"/>
      <c r="K71" s="19"/>
      <c r="L71" s="41"/>
      <c r="M71" s="32">
        <f t="shared" si="14"/>
        <v>0</v>
      </c>
      <c r="N71" s="38">
        <f t="shared" si="15"/>
        <v>0</v>
      </c>
      <c r="O71" s="32">
        <f t="shared" si="16"/>
        <v>0</v>
      </c>
      <c r="P71" s="38">
        <f t="shared" si="17"/>
        <v>0</v>
      </c>
      <c r="Q71" s="32">
        <f t="shared" si="18"/>
        <v>0</v>
      </c>
      <c r="R71" s="71"/>
      <c r="S71" s="8">
        <f t="shared" si="19"/>
        <v>0</v>
      </c>
      <c r="T71" s="8">
        <f t="shared" si="20"/>
        <v>0</v>
      </c>
    </row>
    <row r="72" spans="7:20" ht="12.75">
      <c r="G72" s="12"/>
      <c r="H72" s="19"/>
      <c r="I72" s="12"/>
      <c r="J72" s="10"/>
      <c r="K72" s="19"/>
      <c r="L72" s="41"/>
      <c r="M72" s="32">
        <f t="shared" si="14"/>
        <v>0</v>
      </c>
      <c r="N72" s="38">
        <f t="shared" si="15"/>
        <v>0</v>
      </c>
      <c r="O72" s="32">
        <f t="shared" si="16"/>
        <v>0</v>
      </c>
      <c r="P72" s="38">
        <f t="shared" si="17"/>
        <v>0</v>
      </c>
      <c r="Q72" s="32">
        <f t="shared" si="18"/>
        <v>0</v>
      </c>
      <c r="R72" s="71"/>
      <c r="S72" s="8">
        <f t="shared" si="19"/>
        <v>0</v>
      </c>
      <c r="T72" s="8">
        <f t="shared" si="20"/>
        <v>0</v>
      </c>
    </row>
    <row r="73" spans="1:20" ht="12.75">
      <c r="A73" s="7" t="s">
        <v>363</v>
      </c>
      <c r="D73" s="157"/>
      <c r="F73" s="145"/>
      <c r="G73" s="12"/>
      <c r="H73" s="19"/>
      <c r="I73" s="12"/>
      <c r="J73" s="10"/>
      <c r="K73" s="19"/>
      <c r="L73" s="41"/>
      <c r="M73" s="32">
        <f t="shared" si="14"/>
        <v>0</v>
      </c>
      <c r="N73" s="38">
        <f t="shared" si="15"/>
        <v>0</v>
      </c>
      <c r="O73" s="32">
        <f t="shared" si="16"/>
        <v>0</v>
      </c>
      <c r="P73" s="38">
        <f t="shared" si="17"/>
        <v>0</v>
      </c>
      <c r="Q73" s="32">
        <f t="shared" si="18"/>
        <v>0</v>
      </c>
      <c r="R73" s="71"/>
      <c r="S73" s="8">
        <f t="shared" si="19"/>
        <v>0</v>
      </c>
      <c r="T73" s="8">
        <f t="shared" si="20"/>
        <v>0</v>
      </c>
    </row>
    <row r="74" spans="2:20" ht="12.75">
      <c r="B74" t="s">
        <v>204</v>
      </c>
      <c r="D74" s="157"/>
      <c r="F74" s="153" t="s">
        <v>185</v>
      </c>
      <c r="G74" s="12"/>
      <c r="H74" s="19"/>
      <c r="I74" s="12"/>
      <c r="J74" s="10"/>
      <c r="K74" s="19"/>
      <c r="L74" s="41"/>
      <c r="M74" s="32">
        <f t="shared" si="14"/>
        <v>0</v>
      </c>
      <c r="N74" s="38">
        <f t="shared" si="15"/>
        <v>0</v>
      </c>
      <c r="O74" s="32">
        <f t="shared" si="16"/>
        <v>0</v>
      </c>
      <c r="P74" s="38">
        <f t="shared" si="17"/>
        <v>0</v>
      </c>
      <c r="Q74" s="32">
        <f t="shared" si="18"/>
        <v>0</v>
      </c>
      <c r="R74" s="71"/>
      <c r="S74" s="8">
        <f t="shared" si="19"/>
        <v>0</v>
      </c>
      <c r="T74" s="8">
        <f t="shared" si="20"/>
        <v>0</v>
      </c>
    </row>
    <row r="75" spans="3:20" ht="12.75">
      <c r="C75" t="s">
        <v>63</v>
      </c>
      <c r="D75" s="157" t="s">
        <v>25</v>
      </c>
      <c r="E75" s="44" t="s">
        <v>54</v>
      </c>
      <c r="F75" s="145" t="s">
        <v>415</v>
      </c>
      <c r="G75" s="183" t="s">
        <v>524</v>
      </c>
      <c r="H75" s="19"/>
      <c r="I75" s="12"/>
      <c r="J75" s="10"/>
      <c r="K75" s="230" t="s">
        <v>416</v>
      </c>
      <c r="L75" s="41"/>
      <c r="M75" s="32" t="str">
        <f t="shared" si="14"/>
        <v>36, 048 </v>
      </c>
      <c r="N75" s="38">
        <f t="shared" si="15"/>
        <v>0</v>
      </c>
      <c r="O75" s="32">
        <f t="shared" si="16"/>
        <v>0</v>
      </c>
      <c r="P75" s="38">
        <f t="shared" si="17"/>
        <v>0</v>
      </c>
      <c r="Q75" s="32">
        <f t="shared" si="18"/>
        <v>0</v>
      </c>
      <c r="R75" s="71"/>
      <c r="S75" s="8">
        <f t="shared" si="19"/>
        <v>0</v>
      </c>
      <c r="T75" s="8" t="str">
        <f t="shared" si="20"/>
        <v>36, 048 </v>
      </c>
    </row>
    <row r="76" spans="3:20" ht="25.5">
      <c r="C76" t="s">
        <v>63</v>
      </c>
      <c r="D76" s="157" t="s">
        <v>25</v>
      </c>
      <c r="E76" s="44" t="s">
        <v>53</v>
      </c>
      <c r="F76" s="145" t="s">
        <v>417</v>
      </c>
      <c r="G76" s="12"/>
      <c r="H76" s="19">
        <v>91217.60694444444</v>
      </c>
      <c r="I76" s="12"/>
      <c r="J76" s="10"/>
      <c r="K76" s="230" t="s">
        <v>418</v>
      </c>
      <c r="L76" s="41"/>
      <c r="M76" s="32">
        <f t="shared" si="14"/>
        <v>0</v>
      </c>
      <c r="N76" s="38">
        <f t="shared" si="15"/>
        <v>0</v>
      </c>
      <c r="O76" s="32">
        <f t="shared" si="16"/>
        <v>0</v>
      </c>
      <c r="P76" s="38">
        <f t="shared" si="17"/>
        <v>0</v>
      </c>
      <c r="Q76" s="32">
        <f t="shared" si="18"/>
        <v>0</v>
      </c>
      <c r="R76" s="71"/>
      <c r="S76" s="8">
        <f t="shared" si="19"/>
        <v>0</v>
      </c>
      <c r="T76" s="8">
        <f t="shared" si="20"/>
        <v>0</v>
      </c>
    </row>
    <row r="77" spans="3:20" ht="25.5">
      <c r="C77" t="s">
        <v>63</v>
      </c>
      <c r="D77" s="157" t="s">
        <v>25</v>
      </c>
      <c r="E77" s="44" t="s">
        <v>54</v>
      </c>
      <c r="F77" s="145" t="s">
        <v>419</v>
      </c>
      <c r="G77" s="12"/>
      <c r="H77" s="19"/>
      <c r="I77" s="12">
        <v>275763.08925</v>
      </c>
      <c r="J77" s="10"/>
      <c r="K77" s="230" t="s">
        <v>420</v>
      </c>
      <c r="L77" s="41"/>
      <c r="M77" s="32">
        <f t="shared" si="14"/>
        <v>0</v>
      </c>
      <c r="N77" s="38">
        <f t="shared" si="15"/>
        <v>0</v>
      </c>
      <c r="O77" s="32">
        <f t="shared" si="16"/>
        <v>0</v>
      </c>
      <c r="P77" s="38">
        <f t="shared" si="17"/>
        <v>0</v>
      </c>
      <c r="Q77" s="32">
        <f t="shared" si="18"/>
        <v>0</v>
      </c>
      <c r="R77" s="71"/>
      <c r="S77" s="8">
        <f t="shared" si="19"/>
        <v>0</v>
      </c>
      <c r="T77" s="8">
        <f t="shared" si="20"/>
        <v>0</v>
      </c>
    </row>
    <row r="78" spans="3:20" ht="25.5">
      <c r="C78" t="s">
        <v>63</v>
      </c>
      <c r="D78" s="157" t="s">
        <v>26</v>
      </c>
      <c r="E78" s="44" t="s">
        <v>53</v>
      </c>
      <c r="F78" s="145" t="s">
        <v>392</v>
      </c>
      <c r="G78" s="12">
        <v>250000</v>
      </c>
      <c r="H78" s="19"/>
      <c r="I78" s="12"/>
      <c r="J78" s="10"/>
      <c r="K78" s="230" t="s">
        <v>421</v>
      </c>
      <c r="L78" s="41"/>
      <c r="M78" s="32">
        <f t="shared" si="14"/>
        <v>0</v>
      </c>
      <c r="N78" s="38">
        <f t="shared" si="15"/>
        <v>250000</v>
      </c>
      <c r="O78" s="32">
        <f t="shared" si="16"/>
        <v>0</v>
      </c>
      <c r="P78" s="38">
        <f t="shared" si="17"/>
        <v>0</v>
      </c>
      <c r="Q78" s="32">
        <f t="shared" si="18"/>
        <v>0</v>
      </c>
      <c r="R78" s="71"/>
      <c r="S78" s="8">
        <f t="shared" si="19"/>
        <v>250000</v>
      </c>
      <c r="T78" s="8">
        <f t="shared" si="20"/>
        <v>0</v>
      </c>
    </row>
    <row r="79" spans="3:20" ht="12.75">
      <c r="C79" t="s">
        <v>63</v>
      </c>
      <c r="D79" s="157" t="s">
        <v>25</v>
      </c>
      <c r="E79" s="44" t="s">
        <v>54</v>
      </c>
      <c r="F79" s="145" t="s">
        <v>174</v>
      </c>
      <c r="G79" s="12"/>
      <c r="H79" s="19"/>
      <c r="I79" s="12">
        <v>109912.5</v>
      </c>
      <c r="J79" s="10"/>
      <c r="K79" s="230" t="s">
        <v>422</v>
      </c>
      <c r="L79" s="41"/>
      <c r="M79" s="32">
        <f t="shared" si="14"/>
        <v>0</v>
      </c>
      <c r="N79" s="38">
        <f t="shared" si="15"/>
        <v>0</v>
      </c>
      <c r="O79" s="32">
        <f t="shared" si="16"/>
        <v>0</v>
      </c>
      <c r="P79" s="38">
        <f t="shared" si="17"/>
        <v>0</v>
      </c>
      <c r="Q79" s="32">
        <f t="shared" si="18"/>
        <v>0</v>
      </c>
      <c r="R79" s="71"/>
      <c r="S79" s="8">
        <f t="shared" si="19"/>
        <v>0</v>
      </c>
      <c r="T79" s="8">
        <f t="shared" si="20"/>
        <v>0</v>
      </c>
    </row>
    <row r="80" spans="7:20" ht="12.75">
      <c r="G80" s="12"/>
      <c r="H80" s="19"/>
      <c r="I80" s="12"/>
      <c r="J80" s="10"/>
      <c r="K80" s="19"/>
      <c r="L80" s="41"/>
      <c r="M80" s="32">
        <f t="shared" si="14"/>
        <v>0</v>
      </c>
      <c r="N80" s="38">
        <f t="shared" si="15"/>
        <v>0</v>
      </c>
      <c r="O80" s="32">
        <f t="shared" si="16"/>
        <v>0</v>
      </c>
      <c r="P80" s="38">
        <f t="shared" si="17"/>
        <v>0</v>
      </c>
      <c r="Q80" s="32">
        <f t="shared" si="18"/>
        <v>0</v>
      </c>
      <c r="R80" s="71"/>
      <c r="S80" s="8">
        <f t="shared" si="19"/>
        <v>0</v>
      </c>
      <c r="T80" s="8">
        <f t="shared" si="20"/>
        <v>0</v>
      </c>
    </row>
    <row r="81" spans="7:20" ht="12.75">
      <c r="G81" s="12"/>
      <c r="H81" s="19"/>
      <c r="I81" s="12"/>
      <c r="J81" s="10"/>
      <c r="K81" s="19"/>
      <c r="L81" s="41"/>
      <c r="M81" s="32">
        <f t="shared" si="14"/>
        <v>0</v>
      </c>
      <c r="N81" s="38">
        <f t="shared" si="15"/>
        <v>0</v>
      </c>
      <c r="O81" s="32">
        <f t="shared" si="16"/>
        <v>0</v>
      </c>
      <c r="P81" s="38">
        <f t="shared" si="17"/>
        <v>0</v>
      </c>
      <c r="Q81" s="32">
        <f t="shared" si="18"/>
        <v>0</v>
      </c>
      <c r="R81" s="71"/>
      <c r="S81" s="8">
        <f t="shared" si="19"/>
        <v>0</v>
      </c>
      <c r="T81" s="8">
        <f t="shared" si="20"/>
        <v>0</v>
      </c>
    </row>
    <row r="82" spans="7:20" ht="12.75">
      <c r="G82" s="12"/>
      <c r="H82" s="19"/>
      <c r="I82" s="12"/>
      <c r="J82" s="10"/>
      <c r="K82" s="19"/>
      <c r="L82" s="41"/>
      <c r="M82" s="32">
        <f t="shared" si="14"/>
        <v>0</v>
      </c>
      <c r="N82" s="38">
        <f t="shared" si="15"/>
        <v>0</v>
      </c>
      <c r="O82" s="32">
        <f t="shared" si="16"/>
        <v>0</v>
      </c>
      <c r="P82" s="38">
        <f t="shared" si="17"/>
        <v>0</v>
      </c>
      <c r="Q82" s="32">
        <f t="shared" si="18"/>
        <v>0</v>
      </c>
      <c r="R82" s="71"/>
      <c r="S82" s="8">
        <f t="shared" si="19"/>
        <v>0</v>
      </c>
      <c r="T82" s="8">
        <f t="shared" si="20"/>
        <v>0</v>
      </c>
    </row>
    <row r="83" spans="7:20" ht="12.75">
      <c r="G83" s="12"/>
      <c r="H83" s="19"/>
      <c r="I83" s="12"/>
      <c r="J83" s="10"/>
      <c r="K83" s="19"/>
      <c r="L83" s="41"/>
      <c r="M83" s="32">
        <f t="shared" si="14"/>
        <v>0</v>
      </c>
      <c r="N83" s="38">
        <f t="shared" si="15"/>
        <v>0</v>
      </c>
      <c r="O83" s="32">
        <f t="shared" si="16"/>
        <v>0</v>
      </c>
      <c r="P83" s="38">
        <f t="shared" si="17"/>
        <v>0</v>
      </c>
      <c r="Q83" s="32">
        <f t="shared" si="18"/>
        <v>0</v>
      </c>
      <c r="R83" s="71"/>
      <c r="S83" s="8">
        <f t="shared" si="19"/>
        <v>0</v>
      </c>
      <c r="T83" s="8">
        <f t="shared" si="20"/>
        <v>0</v>
      </c>
    </row>
    <row r="84" spans="7:20" ht="12.75">
      <c r="G84" s="12"/>
      <c r="H84" s="19"/>
      <c r="I84" s="12"/>
      <c r="J84" s="10"/>
      <c r="K84" s="19"/>
      <c r="L84" s="41"/>
      <c r="M84" s="32">
        <f t="shared" si="14"/>
        <v>0</v>
      </c>
      <c r="N84" s="38">
        <f t="shared" si="15"/>
        <v>0</v>
      </c>
      <c r="O84" s="32">
        <f t="shared" si="16"/>
        <v>0</v>
      </c>
      <c r="P84" s="38">
        <f t="shared" si="17"/>
        <v>0</v>
      </c>
      <c r="Q84" s="32">
        <f t="shared" si="18"/>
        <v>0</v>
      </c>
      <c r="R84" s="71"/>
      <c r="S84" s="8">
        <f t="shared" si="19"/>
        <v>0</v>
      </c>
      <c r="T84" s="8">
        <f t="shared" si="20"/>
        <v>0</v>
      </c>
    </row>
    <row r="85" spans="7:20" ht="12.75">
      <c r="G85" s="12"/>
      <c r="H85" s="19"/>
      <c r="I85" s="12"/>
      <c r="J85" s="10"/>
      <c r="K85" s="19"/>
      <c r="L85" s="41"/>
      <c r="M85" s="32">
        <f t="shared" si="14"/>
        <v>0</v>
      </c>
      <c r="N85" s="38">
        <f t="shared" si="15"/>
        <v>0</v>
      </c>
      <c r="O85" s="32">
        <f t="shared" si="16"/>
        <v>0</v>
      </c>
      <c r="P85" s="38">
        <f t="shared" si="17"/>
        <v>0</v>
      </c>
      <c r="Q85" s="32">
        <f t="shared" si="18"/>
        <v>0</v>
      </c>
      <c r="R85" s="71"/>
      <c r="S85" s="8">
        <f t="shared" si="19"/>
        <v>0</v>
      </c>
      <c r="T85" s="8">
        <f t="shared" si="20"/>
        <v>0</v>
      </c>
    </row>
    <row r="86" spans="7:20" ht="12.75">
      <c r="G86" s="12"/>
      <c r="H86" s="19"/>
      <c r="I86" s="12"/>
      <c r="J86" s="10"/>
      <c r="K86" s="19"/>
      <c r="L86" s="41"/>
      <c r="M86" s="32">
        <f t="shared" si="14"/>
        <v>0</v>
      </c>
      <c r="N86" s="38">
        <f t="shared" si="15"/>
        <v>0</v>
      </c>
      <c r="O86" s="32">
        <f t="shared" si="16"/>
        <v>0</v>
      </c>
      <c r="P86" s="38">
        <f t="shared" si="17"/>
        <v>0</v>
      </c>
      <c r="Q86" s="32">
        <f t="shared" si="18"/>
        <v>0</v>
      </c>
      <c r="R86" s="71"/>
      <c r="S86" s="8">
        <f t="shared" si="19"/>
        <v>0</v>
      </c>
      <c r="T86" s="8">
        <f t="shared" si="20"/>
        <v>0</v>
      </c>
    </row>
    <row r="87" spans="7:20" ht="12.75">
      <c r="G87" s="12"/>
      <c r="H87" s="19"/>
      <c r="I87" s="12"/>
      <c r="J87" s="10"/>
      <c r="K87" s="19"/>
      <c r="L87" s="41"/>
      <c r="M87" s="32">
        <f t="shared" si="14"/>
        <v>0</v>
      </c>
      <c r="N87" s="38">
        <f t="shared" si="15"/>
        <v>0</v>
      </c>
      <c r="O87" s="32">
        <f t="shared" si="16"/>
        <v>0</v>
      </c>
      <c r="P87" s="38">
        <f t="shared" si="17"/>
        <v>0</v>
      </c>
      <c r="Q87" s="32">
        <f t="shared" si="18"/>
        <v>0</v>
      </c>
      <c r="R87" s="71"/>
      <c r="S87" s="8">
        <f t="shared" si="19"/>
        <v>0</v>
      </c>
      <c r="T87" s="8">
        <f t="shared" si="20"/>
        <v>0</v>
      </c>
    </row>
    <row r="88" spans="7:20" ht="12.75">
      <c r="G88" s="12"/>
      <c r="H88" s="19"/>
      <c r="I88" s="12"/>
      <c r="J88" s="10"/>
      <c r="K88" s="19"/>
      <c r="L88" s="41"/>
      <c r="M88" s="32">
        <f t="shared" si="14"/>
        <v>0</v>
      </c>
      <c r="N88" s="38">
        <f t="shared" si="15"/>
        <v>0</v>
      </c>
      <c r="O88" s="32">
        <f t="shared" si="16"/>
        <v>0</v>
      </c>
      <c r="P88" s="38">
        <f t="shared" si="17"/>
        <v>0</v>
      </c>
      <c r="Q88" s="32">
        <f t="shared" si="18"/>
        <v>0</v>
      </c>
      <c r="R88" s="71"/>
      <c r="S88" s="8">
        <f t="shared" si="19"/>
        <v>0</v>
      </c>
      <c r="T88" s="8">
        <f t="shared" si="20"/>
        <v>0</v>
      </c>
    </row>
    <row r="89" spans="7:20" ht="12.75">
      <c r="G89" s="12"/>
      <c r="H89" s="19"/>
      <c r="I89" s="12"/>
      <c r="J89" s="10"/>
      <c r="K89" s="19"/>
      <c r="L89" s="41"/>
      <c r="M89" s="32">
        <f t="shared" si="14"/>
        <v>0</v>
      </c>
      <c r="N89" s="38">
        <f t="shared" si="15"/>
        <v>0</v>
      </c>
      <c r="O89" s="32">
        <f t="shared" si="16"/>
        <v>0</v>
      </c>
      <c r="P89" s="38">
        <f t="shared" si="17"/>
        <v>0</v>
      </c>
      <c r="Q89" s="32">
        <f t="shared" si="18"/>
        <v>0</v>
      </c>
      <c r="R89" s="71"/>
      <c r="S89" s="8">
        <f t="shared" si="19"/>
        <v>0</v>
      </c>
      <c r="T89" s="8">
        <f t="shared" si="20"/>
        <v>0</v>
      </c>
    </row>
    <row r="90" spans="3:20" ht="13.5" thickBot="1">
      <c r="C90" s="14" t="s">
        <v>66</v>
      </c>
      <c r="G90" s="24"/>
      <c r="H90" s="25"/>
      <c r="I90" s="24"/>
      <c r="J90" s="26"/>
      <c r="K90" s="19"/>
      <c r="L90" s="41"/>
      <c r="M90" s="32">
        <f t="shared" si="14"/>
        <v>0</v>
      </c>
      <c r="N90" s="38">
        <f t="shared" si="15"/>
        <v>0</v>
      </c>
      <c r="O90" s="32">
        <f t="shared" si="16"/>
        <v>0</v>
      </c>
      <c r="P90" s="38">
        <f t="shared" si="17"/>
        <v>0</v>
      </c>
      <c r="Q90" s="32">
        <f t="shared" si="18"/>
        <v>0</v>
      </c>
      <c r="R90" s="71"/>
      <c r="S90" s="8">
        <f t="shared" si="19"/>
        <v>0</v>
      </c>
      <c r="T90" s="8">
        <f t="shared" si="20"/>
        <v>0</v>
      </c>
    </row>
    <row r="91" spans="5:20" ht="13.5" thickTop="1">
      <c r="E91" s="133" t="s">
        <v>15</v>
      </c>
      <c r="F91" s="18" t="str">
        <f>A73</f>
        <v>Milestone # 3 Electronic Medical Records</v>
      </c>
      <c r="G91" s="12">
        <f>SUM(G74:G90)</f>
        <v>250000</v>
      </c>
      <c r="H91" s="19">
        <f>SUM(H74:H90)</f>
        <v>91217.60694444444</v>
      </c>
      <c r="I91" s="12">
        <f>SUM(I74:I90)</f>
        <v>385675.58925</v>
      </c>
      <c r="J91" s="10">
        <f>SUM(J74:J90)</f>
        <v>0</v>
      </c>
      <c r="K91" s="19"/>
      <c r="L91" s="41"/>
      <c r="M91" s="32">
        <f t="shared" si="14"/>
        <v>0</v>
      </c>
      <c r="N91" s="38">
        <f t="shared" si="15"/>
        <v>0</v>
      </c>
      <c r="O91" s="32">
        <f t="shared" si="16"/>
        <v>0</v>
      </c>
      <c r="P91" s="38">
        <f t="shared" si="17"/>
        <v>0</v>
      </c>
      <c r="Q91" s="32">
        <f t="shared" si="18"/>
        <v>0</v>
      </c>
      <c r="R91" s="71"/>
      <c r="S91" s="8">
        <f t="shared" si="19"/>
        <v>0</v>
      </c>
      <c r="T91" s="8">
        <f t="shared" si="20"/>
        <v>0</v>
      </c>
    </row>
    <row r="92" spans="7:20" ht="12.75">
      <c r="G92" s="12"/>
      <c r="H92" s="19"/>
      <c r="I92" s="12"/>
      <c r="J92" s="10"/>
      <c r="K92" s="19"/>
      <c r="L92" s="41"/>
      <c r="M92" s="32">
        <f t="shared" si="14"/>
        <v>0</v>
      </c>
      <c r="N92" s="38">
        <f t="shared" si="15"/>
        <v>0</v>
      </c>
      <c r="O92" s="32">
        <f t="shared" si="16"/>
        <v>0</v>
      </c>
      <c r="P92" s="38">
        <f t="shared" si="17"/>
        <v>0</v>
      </c>
      <c r="Q92" s="32">
        <f t="shared" si="18"/>
        <v>0</v>
      </c>
      <c r="R92" s="71"/>
      <c r="S92" s="8">
        <f t="shared" si="19"/>
        <v>0</v>
      </c>
      <c r="T92" s="8">
        <f t="shared" si="20"/>
        <v>0</v>
      </c>
    </row>
    <row r="93" spans="7:20" ht="12.75">
      <c r="G93" s="12"/>
      <c r="H93" s="19"/>
      <c r="I93" s="12"/>
      <c r="J93" s="10"/>
      <c r="K93" s="19"/>
      <c r="L93" s="41"/>
      <c r="M93" s="32">
        <f t="shared" si="14"/>
        <v>0</v>
      </c>
      <c r="N93" s="38">
        <f t="shared" si="15"/>
        <v>0</v>
      </c>
      <c r="O93" s="32">
        <f t="shared" si="16"/>
        <v>0</v>
      </c>
      <c r="P93" s="38">
        <f t="shared" si="17"/>
        <v>0</v>
      </c>
      <c r="Q93" s="32">
        <f t="shared" si="18"/>
        <v>0</v>
      </c>
      <c r="R93" s="71"/>
      <c r="S93" s="8">
        <f t="shared" si="19"/>
        <v>0</v>
      </c>
      <c r="T93" s="8">
        <f t="shared" si="20"/>
        <v>0</v>
      </c>
    </row>
    <row r="94" spans="7:20" ht="12.75">
      <c r="G94" s="12"/>
      <c r="H94" s="19"/>
      <c r="I94" s="12"/>
      <c r="J94" s="10"/>
      <c r="K94" s="19"/>
      <c r="L94" s="41"/>
      <c r="M94" s="32">
        <f t="shared" si="14"/>
        <v>0</v>
      </c>
      <c r="N94" s="38">
        <f t="shared" si="15"/>
        <v>0</v>
      </c>
      <c r="O94" s="32">
        <f t="shared" si="16"/>
        <v>0</v>
      </c>
      <c r="P94" s="38">
        <f t="shared" si="17"/>
        <v>0</v>
      </c>
      <c r="Q94" s="32">
        <f t="shared" si="18"/>
        <v>0</v>
      </c>
      <c r="R94" s="71"/>
      <c r="S94" s="8">
        <f t="shared" si="19"/>
        <v>0</v>
      </c>
      <c r="T94" s="8">
        <f t="shared" si="20"/>
        <v>0</v>
      </c>
    </row>
    <row r="95" spans="1:20" ht="12.75">
      <c r="A95" s="7" t="s">
        <v>394</v>
      </c>
      <c r="D95" s="157"/>
      <c r="F95" s="145"/>
      <c r="G95" s="12"/>
      <c r="H95" s="19"/>
      <c r="I95" s="12"/>
      <c r="J95" s="10"/>
      <c r="K95" s="19"/>
      <c r="L95" s="41"/>
      <c r="M95" s="32">
        <f t="shared" si="14"/>
        <v>0</v>
      </c>
      <c r="N95" s="38">
        <f t="shared" si="15"/>
        <v>0</v>
      </c>
      <c r="O95" s="32">
        <f t="shared" si="16"/>
        <v>0</v>
      </c>
      <c r="P95" s="38">
        <f t="shared" si="17"/>
        <v>0</v>
      </c>
      <c r="Q95" s="32">
        <f t="shared" si="18"/>
        <v>0</v>
      </c>
      <c r="R95" s="71"/>
      <c r="S95" s="8">
        <f t="shared" si="19"/>
        <v>0</v>
      </c>
      <c r="T95" s="8">
        <f t="shared" si="20"/>
        <v>0</v>
      </c>
    </row>
    <row r="96" spans="2:20" ht="12.75">
      <c r="B96" t="s">
        <v>204</v>
      </c>
      <c r="D96" s="157"/>
      <c r="F96" s="153" t="s">
        <v>154</v>
      </c>
      <c r="G96" s="12"/>
      <c r="H96" s="19"/>
      <c r="I96" s="12"/>
      <c r="J96" s="10"/>
      <c r="K96" s="19"/>
      <c r="L96" s="41"/>
      <c r="M96" s="32">
        <f t="shared" si="14"/>
        <v>0</v>
      </c>
      <c r="N96" s="38">
        <f t="shared" si="15"/>
        <v>0</v>
      </c>
      <c r="O96" s="32">
        <f t="shared" si="16"/>
        <v>0</v>
      </c>
      <c r="P96" s="38">
        <f t="shared" si="17"/>
        <v>0</v>
      </c>
      <c r="Q96" s="32">
        <f t="shared" si="18"/>
        <v>0</v>
      </c>
      <c r="R96" s="71"/>
      <c r="S96" s="8">
        <f t="shared" si="19"/>
        <v>0</v>
      </c>
      <c r="T96" s="8">
        <f t="shared" si="20"/>
        <v>0</v>
      </c>
    </row>
    <row r="97" spans="3:20" ht="25.5">
      <c r="C97" t="s">
        <v>63</v>
      </c>
      <c r="D97" s="157" t="s">
        <v>25</v>
      </c>
      <c r="E97" s="44" t="s">
        <v>54</v>
      </c>
      <c r="F97" s="145" t="s">
        <v>272</v>
      </c>
      <c r="G97" s="143">
        <v>2500</v>
      </c>
      <c r="H97" s="19">
        <v>21509.638888888887</v>
      </c>
      <c r="I97" s="12"/>
      <c r="J97" s="10"/>
      <c r="K97" s="19"/>
      <c r="L97" s="41"/>
      <c r="M97" s="32">
        <f t="shared" si="14"/>
        <v>2500</v>
      </c>
      <c r="N97" s="38">
        <f t="shared" si="15"/>
        <v>0</v>
      </c>
      <c r="O97" s="32">
        <f t="shared" si="16"/>
        <v>0</v>
      </c>
      <c r="P97" s="38">
        <f t="shared" si="17"/>
        <v>0</v>
      </c>
      <c r="Q97" s="32">
        <f t="shared" si="18"/>
        <v>0</v>
      </c>
      <c r="R97" s="71"/>
      <c r="S97" s="8">
        <f t="shared" si="19"/>
        <v>0</v>
      </c>
      <c r="T97" s="8">
        <f t="shared" si="20"/>
        <v>2500</v>
      </c>
    </row>
    <row r="98" spans="1:20" ht="12.75">
      <c r="A98" s="7"/>
      <c r="C98" t="s">
        <v>63</v>
      </c>
      <c r="D98" s="157"/>
      <c r="F98" s="145" t="s">
        <v>423</v>
      </c>
      <c r="G98" s="253"/>
      <c r="H98" s="19"/>
      <c r="I98" s="12"/>
      <c r="J98" s="10"/>
      <c r="K98" s="228" t="s">
        <v>424</v>
      </c>
      <c r="L98" s="41"/>
      <c r="M98" s="32">
        <f t="shared" si="14"/>
        <v>0</v>
      </c>
      <c r="N98" s="38">
        <f t="shared" si="15"/>
        <v>0</v>
      </c>
      <c r="O98" s="32">
        <f t="shared" si="16"/>
        <v>0</v>
      </c>
      <c r="P98" s="38">
        <f t="shared" si="17"/>
        <v>0</v>
      </c>
      <c r="Q98" s="32">
        <f t="shared" si="18"/>
        <v>0</v>
      </c>
      <c r="R98" s="71"/>
      <c r="S98" s="8">
        <f t="shared" si="19"/>
        <v>0</v>
      </c>
      <c r="T98" s="8">
        <f t="shared" si="20"/>
        <v>0</v>
      </c>
    </row>
    <row r="99" spans="7:20" ht="12.75">
      <c r="G99" s="12"/>
      <c r="H99" s="19"/>
      <c r="I99" s="12"/>
      <c r="J99" s="10"/>
      <c r="K99" s="19"/>
      <c r="L99" s="41"/>
      <c r="M99" s="32">
        <f aca="true" t="shared" si="21" ref="M99:M161">IF(D99="Personnel",G99,0)</f>
        <v>0</v>
      </c>
      <c r="N99" s="38">
        <f aca="true" t="shared" si="22" ref="N99:N161">IF(D99="Hardware",G99,0)</f>
        <v>0</v>
      </c>
      <c r="O99" s="32">
        <f aca="true" t="shared" si="23" ref="O99:O161">IF(D99="software",G99,0)</f>
        <v>0</v>
      </c>
      <c r="P99" s="38">
        <f aca="true" t="shared" si="24" ref="P99:P161">IF(D99="contractual services",G99,0)</f>
        <v>0</v>
      </c>
      <c r="Q99" s="32">
        <f aca="true" t="shared" si="25" ref="Q99:Q161">IF(D99="Other NPS",G99,0)</f>
        <v>0</v>
      </c>
      <c r="R99" s="71"/>
      <c r="S99" s="8">
        <f aca="true" t="shared" si="26" ref="S99:S161">IF(E99="yes",G99,0)</f>
        <v>0</v>
      </c>
      <c r="T99" s="8">
        <f aca="true" t="shared" si="27" ref="T99:T161">IF(E99="no",G99,0)</f>
        <v>0</v>
      </c>
    </row>
    <row r="100" spans="7:20" ht="12.75">
      <c r="G100" s="12"/>
      <c r="H100" s="19"/>
      <c r="I100" s="12"/>
      <c r="J100" s="10"/>
      <c r="K100" s="19"/>
      <c r="L100" s="41"/>
      <c r="M100" s="32">
        <f t="shared" si="21"/>
        <v>0</v>
      </c>
      <c r="N100" s="38">
        <f t="shared" si="22"/>
        <v>0</v>
      </c>
      <c r="O100" s="32">
        <f t="shared" si="23"/>
        <v>0</v>
      </c>
      <c r="P100" s="38">
        <f t="shared" si="24"/>
        <v>0</v>
      </c>
      <c r="Q100" s="32">
        <f t="shared" si="25"/>
        <v>0</v>
      </c>
      <c r="R100" s="71"/>
      <c r="S100" s="8">
        <f t="shared" si="26"/>
        <v>0</v>
      </c>
      <c r="T100" s="8">
        <f t="shared" si="27"/>
        <v>0</v>
      </c>
    </row>
    <row r="101" spans="7:20" ht="12.75">
      <c r="G101" s="12"/>
      <c r="H101" s="19"/>
      <c r="I101" s="12"/>
      <c r="J101" s="10"/>
      <c r="K101" s="19"/>
      <c r="L101" s="41"/>
      <c r="M101" s="32">
        <f t="shared" si="21"/>
        <v>0</v>
      </c>
      <c r="N101" s="38">
        <f t="shared" si="22"/>
        <v>0</v>
      </c>
      <c r="O101" s="32">
        <f t="shared" si="23"/>
        <v>0</v>
      </c>
      <c r="P101" s="38">
        <f t="shared" si="24"/>
        <v>0</v>
      </c>
      <c r="Q101" s="32">
        <f t="shared" si="25"/>
        <v>0</v>
      </c>
      <c r="R101" s="71"/>
      <c r="S101" s="8">
        <f t="shared" si="26"/>
        <v>0</v>
      </c>
      <c r="T101" s="8">
        <f t="shared" si="27"/>
        <v>0</v>
      </c>
    </row>
    <row r="102" spans="7:20" ht="12.75">
      <c r="G102" s="12"/>
      <c r="H102" s="19"/>
      <c r="I102" s="12"/>
      <c r="J102" s="10"/>
      <c r="K102" s="19"/>
      <c r="L102" s="41"/>
      <c r="M102" s="32">
        <f t="shared" si="21"/>
        <v>0</v>
      </c>
      <c r="N102" s="38">
        <f t="shared" si="22"/>
        <v>0</v>
      </c>
      <c r="O102" s="32">
        <f t="shared" si="23"/>
        <v>0</v>
      </c>
      <c r="P102" s="38">
        <f t="shared" si="24"/>
        <v>0</v>
      </c>
      <c r="Q102" s="32">
        <f t="shared" si="25"/>
        <v>0</v>
      </c>
      <c r="R102" s="71"/>
      <c r="S102" s="8">
        <f t="shared" si="26"/>
        <v>0</v>
      </c>
      <c r="T102" s="8">
        <f t="shared" si="27"/>
        <v>0</v>
      </c>
    </row>
    <row r="103" spans="7:20" ht="12.75">
      <c r="G103" s="12"/>
      <c r="H103" s="19"/>
      <c r="I103" s="12"/>
      <c r="J103" s="10"/>
      <c r="K103" s="19"/>
      <c r="L103" s="41"/>
      <c r="M103" s="32">
        <f t="shared" si="21"/>
        <v>0</v>
      </c>
      <c r="N103" s="38">
        <f t="shared" si="22"/>
        <v>0</v>
      </c>
      <c r="O103" s="32">
        <f t="shared" si="23"/>
        <v>0</v>
      </c>
      <c r="P103" s="38">
        <f t="shared" si="24"/>
        <v>0</v>
      </c>
      <c r="Q103" s="32">
        <f t="shared" si="25"/>
        <v>0</v>
      </c>
      <c r="R103" s="71"/>
      <c r="S103" s="8">
        <f t="shared" si="26"/>
        <v>0</v>
      </c>
      <c r="T103" s="8">
        <f t="shared" si="27"/>
        <v>0</v>
      </c>
    </row>
    <row r="104" spans="7:20" ht="12.75">
      <c r="G104" s="12"/>
      <c r="H104" s="19"/>
      <c r="I104" s="12"/>
      <c r="J104" s="10"/>
      <c r="K104" s="19"/>
      <c r="L104" s="41"/>
      <c r="M104" s="32">
        <f t="shared" si="21"/>
        <v>0</v>
      </c>
      <c r="N104" s="38">
        <f t="shared" si="22"/>
        <v>0</v>
      </c>
      <c r="O104" s="32">
        <f t="shared" si="23"/>
        <v>0</v>
      </c>
      <c r="P104" s="38">
        <f t="shared" si="24"/>
        <v>0</v>
      </c>
      <c r="Q104" s="32">
        <f t="shared" si="25"/>
        <v>0</v>
      </c>
      <c r="R104" s="71"/>
      <c r="S104" s="8">
        <f t="shared" si="26"/>
        <v>0</v>
      </c>
      <c r="T104" s="8">
        <f t="shared" si="27"/>
        <v>0</v>
      </c>
    </row>
    <row r="105" spans="7:20" ht="12.75">
      <c r="G105" s="12"/>
      <c r="H105" s="19"/>
      <c r="I105" s="12"/>
      <c r="J105" s="10"/>
      <c r="K105" s="19"/>
      <c r="L105" s="41"/>
      <c r="M105" s="32">
        <f t="shared" si="21"/>
        <v>0</v>
      </c>
      <c r="N105" s="38">
        <f t="shared" si="22"/>
        <v>0</v>
      </c>
      <c r="O105" s="32">
        <f t="shared" si="23"/>
        <v>0</v>
      </c>
      <c r="P105" s="38">
        <f t="shared" si="24"/>
        <v>0</v>
      </c>
      <c r="Q105" s="32">
        <f t="shared" si="25"/>
        <v>0</v>
      </c>
      <c r="R105" s="71"/>
      <c r="S105" s="8">
        <f t="shared" si="26"/>
        <v>0</v>
      </c>
      <c r="T105" s="8">
        <f t="shared" si="27"/>
        <v>0</v>
      </c>
    </row>
    <row r="106" spans="7:20" ht="12.75">
      <c r="G106" s="12"/>
      <c r="H106" s="19"/>
      <c r="I106" s="12"/>
      <c r="J106" s="10"/>
      <c r="K106" s="19"/>
      <c r="L106" s="41"/>
      <c r="M106" s="32">
        <f t="shared" si="21"/>
        <v>0</v>
      </c>
      <c r="N106" s="38">
        <f t="shared" si="22"/>
        <v>0</v>
      </c>
      <c r="O106" s="32">
        <f t="shared" si="23"/>
        <v>0</v>
      </c>
      <c r="P106" s="38">
        <f t="shared" si="24"/>
        <v>0</v>
      </c>
      <c r="Q106" s="32">
        <f t="shared" si="25"/>
        <v>0</v>
      </c>
      <c r="R106" s="71"/>
      <c r="S106" s="8">
        <f t="shared" si="26"/>
        <v>0</v>
      </c>
      <c r="T106" s="8">
        <f t="shared" si="27"/>
        <v>0</v>
      </c>
    </row>
    <row r="107" spans="7:20" ht="12.75">
      <c r="G107" s="12"/>
      <c r="H107" s="19"/>
      <c r="I107" s="12"/>
      <c r="J107" s="10"/>
      <c r="K107" s="19"/>
      <c r="L107" s="41"/>
      <c r="M107" s="32">
        <f t="shared" si="21"/>
        <v>0</v>
      </c>
      <c r="N107" s="38">
        <f t="shared" si="22"/>
        <v>0</v>
      </c>
      <c r="O107" s="32">
        <f t="shared" si="23"/>
        <v>0</v>
      </c>
      <c r="P107" s="38">
        <f t="shared" si="24"/>
        <v>0</v>
      </c>
      <c r="Q107" s="32">
        <f t="shared" si="25"/>
        <v>0</v>
      </c>
      <c r="R107" s="71"/>
      <c r="S107" s="8">
        <f t="shared" si="26"/>
        <v>0</v>
      </c>
      <c r="T107" s="8">
        <f t="shared" si="27"/>
        <v>0</v>
      </c>
    </row>
    <row r="108" spans="7:20" ht="12.75">
      <c r="G108" s="12"/>
      <c r="H108" s="19"/>
      <c r="I108" s="12"/>
      <c r="J108" s="10"/>
      <c r="K108" s="19"/>
      <c r="L108" s="41"/>
      <c r="M108" s="32">
        <f t="shared" si="21"/>
        <v>0</v>
      </c>
      <c r="N108" s="38">
        <f t="shared" si="22"/>
        <v>0</v>
      </c>
      <c r="O108" s="32">
        <f t="shared" si="23"/>
        <v>0</v>
      </c>
      <c r="P108" s="38">
        <f t="shared" si="24"/>
        <v>0</v>
      </c>
      <c r="Q108" s="32">
        <f t="shared" si="25"/>
        <v>0</v>
      </c>
      <c r="R108" s="71"/>
      <c r="S108" s="8">
        <f t="shared" si="26"/>
        <v>0</v>
      </c>
      <c r="T108" s="8">
        <f t="shared" si="27"/>
        <v>0</v>
      </c>
    </row>
    <row r="109" spans="7:20" ht="12.75">
      <c r="G109" s="12"/>
      <c r="H109" s="19"/>
      <c r="I109" s="12"/>
      <c r="J109" s="10"/>
      <c r="K109" s="19"/>
      <c r="L109" s="41"/>
      <c r="M109" s="32">
        <f t="shared" si="21"/>
        <v>0</v>
      </c>
      <c r="N109" s="38">
        <f t="shared" si="22"/>
        <v>0</v>
      </c>
      <c r="O109" s="32">
        <f t="shared" si="23"/>
        <v>0</v>
      </c>
      <c r="P109" s="38">
        <f t="shared" si="24"/>
        <v>0</v>
      </c>
      <c r="Q109" s="32">
        <f t="shared" si="25"/>
        <v>0</v>
      </c>
      <c r="R109" s="71"/>
      <c r="S109" s="8">
        <f t="shared" si="26"/>
        <v>0</v>
      </c>
      <c r="T109" s="8">
        <f t="shared" si="27"/>
        <v>0</v>
      </c>
    </row>
    <row r="110" spans="7:20" ht="12.75">
      <c r="G110" s="12"/>
      <c r="H110" s="19"/>
      <c r="I110" s="12"/>
      <c r="J110" s="10"/>
      <c r="K110" s="19"/>
      <c r="L110" s="41"/>
      <c r="M110" s="32">
        <f t="shared" si="21"/>
        <v>0</v>
      </c>
      <c r="N110" s="38">
        <f t="shared" si="22"/>
        <v>0</v>
      </c>
      <c r="O110" s="32">
        <f t="shared" si="23"/>
        <v>0</v>
      </c>
      <c r="P110" s="38">
        <f t="shared" si="24"/>
        <v>0</v>
      </c>
      <c r="Q110" s="32">
        <f t="shared" si="25"/>
        <v>0</v>
      </c>
      <c r="R110" s="71"/>
      <c r="S110" s="8">
        <f t="shared" si="26"/>
        <v>0</v>
      </c>
      <c r="T110" s="8">
        <f t="shared" si="27"/>
        <v>0</v>
      </c>
    </row>
    <row r="111" spans="7:20" ht="12.75">
      <c r="G111" s="12"/>
      <c r="H111" s="19"/>
      <c r="I111" s="12"/>
      <c r="J111" s="10"/>
      <c r="K111" s="19"/>
      <c r="L111" s="41"/>
      <c r="M111" s="32">
        <f t="shared" si="21"/>
        <v>0</v>
      </c>
      <c r="N111" s="38">
        <f t="shared" si="22"/>
        <v>0</v>
      </c>
      <c r="O111" s="32">
        <f t="shared" si="23"/>
        <v>0</v>
      </c>
      <c r="P111" s="38">
        <f t="shared" si="24"/>
        <v>0</v>
      </c>
      <c r="Q111" s="32">
        <f t="shared" si="25"/>
        <v>0</v>
      </c>
      <c r="R111" s="71"/>
      <c r="S111" s="8">
        <f t="shared" si="26"/>
        <v>0</v>
      </c>
      <c r="T111" s="8">
        <f t="shared" si="27"/>
        <v>0</v>
      </c>
    </row>
    <row r="112" spans="3:20" ht="13.5" thickBot="1">
      <c r="C112" s="14" t="s">
        <v>66</v>
      </c>
      <c r="G112" s="24"/>
      <c r="H112" s="25"/>
      <c r="I112" s="24"/>
      <c r="J112" s="26"/>
      <c r="K112" s="19"/>
      <c r="L112" s="41"/>
      <c r="M112" s="32">
        <f t="shared" si="21"/>
        <v>0</v>
      </c>
      <c r="N112" s="38">
        <f t="shared" si="22"/>
        <v>0</v>
      </c>
      <c r="O112" s="32">
        <f t="shared" si="23"/>
        <v>0</v>
      </c>
      <c r="P112" s="38">
        <f t="shared" si="24"/>
        <v>0</v>
      </c>
      <c r="Q112" s="32">
        <f t="shared" si="25"/>
        <v>0</v>
      </c>
      <c r="R112" s="71"/>
      <c r="S112" s="8">
        <f t="shared" si="26"/>
        <v>0</v>
      </c>
      <c r="T112" s="8">
        <f t="shared" si="27"/>
        <v>0</v>
      </c>
    </row>
    <row r="113" spans="5:20" ht="13.5" thickTop="1">
      <c r="E113" s="133" t="s">
        <v>15</v>
      </c>
      <c r="F113" s="18" t="s">
        <v>48</v>
      </c>
      <c r="G113" s="12">
        <f>SUM(G96:G112)</f>
        <v>2500</v>
      </c>
      <c r="H113" s="12">
        <f>SUM(H96:H112)</f>
        <v>21509.638888888887</v>
      </c>
      <c r="I113" s="12">
        <f>SUM(I96:I112)</f>
        <v>0</v>
      </c>
      <c r="J113" s="12">
        <f>SUM(J96:J112)</f>
        <v>0</v>
      </c>
      <c r="K113" s="19"/>
      <c r="L113" s="41"/>
      <c r="M113" s="32">
        <f t="shared" si="21"/>
        <v>0</v>
      </c>
      <c r="N113" s="38">
        <f t="shared" si="22"/>
        <v>0</v>
      </c>
      <c r="O113" s="32">
        <f t="shared" si="23"/>
        <v>0</v>
      </c>
      <c r="P113" s="38">
        <f t="shared" si="24"/>
        <v>0</v>
      </c>
      <c r="Q113" s="32">
        <f t="shared" si="25"/>
        <v>0</v>
      </c>
      <c r="R113" s="71"/>
      <c r="S113" s="8">
        <f t="shared" si="26"/>
        <v>0</v>
      </c>
      <c r="T113" s="8">
        <f t="shared" si="27"/>
        <v>0</v>
      </c>
    </row>
    <row r="114" spans="7:20" ht="12.75">
      <c r="G114" s="12"/>
      <c r="H114" s="19"/>
      <c r="I114" s="12"/>
      <c r="J114" s="10"/>
      <c r="K114" s="19"/>
      <c r="L114" s="41"/>
      <c r="M114" s="32">
        <f t="shared" si="21"/>
        <v>0</v>
      </c>
      <c r="N114" s="38">
        <f t="shared" si="22"/>
        <v>0</v>
      </c>
      <c r="O114" s="32">
        <f t="shared" si="23"/>
        <v>0</v>
      </c>
      <c r="P114" s="38">
        <f t="shared" si="24"/>
        <v>0</v>
      </c>
      <c r="Q114" s="32">
        <f t="shared" si="25"/>
        <v>0</v>
      </c>
      <c r="R114" s="71"/>
      <c r="S114" s="8">
        <f t="shared" si="26"/>
        <v>0</v>
      </c>
      <c r="T114" s="8">
        <f t="shared" si="27"/>
        <v>0</v>
      </c>
    </row>
    <row r="115" spans="7:20" ht="12.75">
      <c r="G115" s="12"/>
      <c r="H115" s="19"/>
      <c r="I115" s="12"/>
      <c r="J115" s="10"/>
      <c r="K115" s="19"/>
      <c r="L115" s="41"/>
      <c r="M115" s="32">
        <f t="shared" si="21"/>
        <v>0</v>
      </c>
      <c r="N115" s="38">
        <f t="shared" si="22"/>
        <v>0</v>
      </c>
      <c r="O115" s="32">
        <f t="shared" si="23"/>
        <v>0</v>
      </c>
      <c r="P115" s="38">
        <f t="shared" si="24"/>
        <v>0</v>
      </c>
      <c r="Q115" s="32">
        <f t="shared" si="25"/>
        <v>0</v>
      </c>
      <c r="R115" s="71"/>
      <c r="S115" s="8">
        <f t="shared" si="26"/>
        <v>0</v>
      </c>
      <c r="T115" s="8">
        <f t="shared" si="27"/>
        <v>0</v>
      </c>
    </row>
    <row r="116" spans="1:20" ht="12.75">
      <c r="A116" s="7" t="s">
        <v>342</v>
      </c>
      <c r="D116" s="157"/>
      <c r="F116" s="145"/>
      <c r="G116" s="12"/>
      <c r="H116" s="19"/>
      <c r="I116" s="12"/>
      <c r="J116" s="10"/>
      <c r="K116" s="19"/>
      <c r="L116" s="41"/>
      <c r="M116" s="32">
        <f t="shared" si="21"/>
        <v>0</v>
      </c>
      <c r="N116" s="38">
        <f t="shared" si="22"/>
        <v>0</v>
      </c>
      <c r="O116" s="32">
        <f t="shared" si="23"/>
        <v>0</v>
      </c>
      <c r="P116" s="38">
        <f t="shared" si="24"/>
        <v>0</v>
      </c>
      <c r="Q116" s="32">
        <f t="shared" si="25"/>
        <v>0</v>
      </c>
      <c r="R116" s="71"/>
      <c r="S116" s="8">
        <f t="shared" si="26"/>
        <v>0</v>
      </c>
      <c r="T116" s="8">
        <f t="shared" si="27"/>
        <v>0</v>
      </c>
    </row>
    <row r="117" spans="1:20" ht="25.5">
      <c r="A117" s="7"/>
      <c r="B117" s="7" t="s">
        <v>201</v>
      </c>
      <c r="C117" s="7"/>
      <c r="D117" s="223"/>
      <c r="E117" s="133"/>
      <c r="F117" s="153" t="s">
        <v>345</v>
      </c>
      <c r="G117" s="170"/>
      <c r="H117" s="224"/>
      <c r="I117" s="170"/>
      <c r="J117" s="138"/>
      <c r="K117" s="19"/>
      <c r="L117" s="41"/>
      <c r="M117" s="32">
        <f t="shared" si="21"/>
        <v>0</v>
      </c>
      <c r="N117" s="38">
        <f t="shared" si="22"/>
        <v>0</v>
      </c>
      <c r="O117" s="32">
        <f t="shared" si="23"/>
        <v>0</v>
      </c>
      <c r="P117" s="38">
        <f t="shared" si="24"/>
        <v>0</v>
      </c>
      <c r="Q117" s="32">
        <f t="shared" si="25"/>
        <v>0</v>
      </c>
      <c r="R117" s="71"/>
      <c r="S117" s="8">
        <f t="shared" si="26"/>
        <v>0</v>
      </c>
      <c r="T117" s="8">
        <f t="shared" si="27"/>
        <v>0</v>
      </c>
    </row>
    <row r="118" spans="2:20" ht="25.5">
      <c r="B118">
        <v>1</v>
      </c>
      <c r="C118" t="s">
        <v>63</v>
      </c>
      <c r="D118" s="157" t="s">
        <v>28</v>
      </c>
      <c r="E118" s="44" t="s">
        <v>54</v>
      </c>
      <c r="F118" s="145" t="s">
        <v>2</v>
      </c>
      <c r="G118" s="183" t="s">
        <v>3</v>
      </c>
      <c r="H118" s="141">
        <v>5000</v>
      </c>
      <c r="I118" s="12"/>
      <c r="J118" s="138"/>
      <c r="K118" s="19"/>
      <c r="L118" s="41"/>
      <c r="M118" s="32">
        <f t="shared" si="21"/>
        <v>0</v>
      </c>
      <c r="N118" s="38">
        <f t="shared" si="22"/>
        <v>0</v>
      </c>
      <c r="O118" s="32">
        <f t="shared" si="23"/>
        <v>0</v>
      </c>
      <c r="P118" s="38" t="str">
        <f t="shared" si="24"/>
        <v>28, 285.7</v>
      </c>
      <c r="Q118" s="32">
        <f t="shared" si="25"/>
        <v>0</v>
      </c>
      <c r="R118" s="71"/>
      <c r="S118" s="8">
        <f t="shared" si="26"/>
        <v>0</v>
      </c>
      <c r="T118" s="8" t="str">
        <f t="shared" si="27"/>
        <v>28, 285.7</v>
      </c>
    </row>
    <row r="119" spans="1:20" ht="25.5">
      <c r="A119" s="171"/>
      <c r="B119" s="171">
        <v>2</v>
      </c>
      <c r="C119" s="171" t="s">
        <v>63</v>
      </c>
      <c r="D119" s="232" t="s">
        <v>28</v>
      </c>
      <c r="E119" s="172" t="s">
        <v>54</v>
      </c>
      <c r="F119" s="196" t="s">
        <v>343</v>
      </c>
      <c r="G119" s="173">
        <v>4000</v>
      </c>
      <c r="H119" s="275"/>
      <c r="I119" s="173"/>
      <c r="J119" s="138"/>
      <c r="K119" s="19"/>
      <c r="L119" s="41"/>
      <c r="M119" s="32">
        <f t="shared" si="21"/>
        <v>0</v>
      </c>
      <c r="N119" s="38">
        <f t="shared" si="22"/>
        <v>0</v>
      </c>
      <c r="O119" s="32">
        <f t="shared" si="23"/>
        <v>0</v>
      </c>
      <c r="P119" s="38">
        <f t="shared" si="24"/>
        <v>4000</v>
      </c>
      <c r="Q119" s="32">
        <f t="shared" si="25"/>
        <v>0</v>
      </c>
      <c r="R119" s="71"/>
      <c r="S119" s="8">
        <f t="shared" si="26"/>
        <v>0</v>
      </c>
      <c r="T119" s="8">
        <f t="shared" si="27"/>
        <v>4000</v>
      </c>
    </row>
    <row r="120" spans="1:20" ht="25.5">
      <c r="A120" s="171"/>
      <c r="B120" s="171">
        <v>3</v>
      </c>
      <c r="C120" s="171" t="s">
        <v>63</v>
      </c>
      <c r="D120" s="232" t="s">
        <v>28</v>
      </c>
      <c r="E120" s="172" t="s">
        <v>54</v>
      </c>
      <c r="F120" s="392" t="s">
        <v>292</v>
      </c>
      <c r="G120" s="275">
        <v>4000</v>
      </c>
      <c r="H120" s="275"/>
      <c r="I120" s="275"/>
      <c r="J120" s="138"/>
      <c r="K120" s="19"/>
      <c r="L120" s="41"/>
      <c r="M120" s="32">
        <f t="shared" si="21"/>
        <v>0</v>
      </c>
      <c r="N120" s="38">
        <f t="shared" si="22"/>
        <v>0</v>
      </c>
      <c r="O120" s="32">
        <f t="shared" si="23"/>
        <v>0</v>
      </c>
      <c r="P120" s="38">
        <f t="shared" si="24"/>
        <v>4000</v>
      </c>
      <c r="Q120" s="32">
        <f t="shared" si="25"/>
        <v>0</v>
      </c>
      <c r="R120" s="71"/>
      <c r="S120" s="8">
        <f t="shared" si="26"/>
        <v>0</v>
      </c>
      <c r="T120" s="8">
        <f t="shared" si="27"/>
        <v>4000</v>
      </c>
    </row>
    <row r="121" spans="1:20" ht="38.25">
      <c r="A121" s="171"/>
      <c r="B121" s="171">
        <v>5</v>
      </c>
      <c r="C121" s="171" t="s">
        <v>63</v>
      </c>
      <c r="D121" s="232" t="s">
        <v>28</v>
      </c>
      <c r="E121" s="172" t="s">
        <v>54</v>
      </c>
      <c r="F121" s="196" t="s">
        <v>294</v>
      </c>
      <c r="G121" s="173">
        <v>4000</v>
      </c>
      <c r="H121" s="173"/>
      <c r="I121" s="197"/>
      <c r="J121" s="138"/>
      <c r="K121" s="19"/>
      <c r="L121" s="41"/>
      <c r="M121" s="32">
        <f t="shared" si="21"/>
        <v>0</v>
      </c>
      <c r="N121" s="38">
        <f t="shared" si="22"/>
        <v>0</v>
      </c>
      <c r="O121" s="32">
        <f t="shared" si="23"/>
        <v>0</v>
      </c>
      <c r="P121" s="38">
        <f t="shared" si="24"/>
        <v>4000</v>
      </c>
      <c r="Q121" s="32">
        <f t="shared" si="25"/>
        <v>0</v>
      </c>
      <c r="R121" s="71"/>
      <c r="S121" s="8">
        <f t="shared" si="26"/>
        <v>0</v>
      </c>
      <c r="T121" s="8">
        <f t="shared" si="27"/>
        <v>4000</v>
      </c>
    </row>
    <row r="122" spans="3:20" s="35" customFormat="1" ht="25.5">
      <c r="C122" s="35" t="s">
        <v>63</v>
      </c>
      <c r="D122" s="208" t="s">
        <v>25</v>
      </c>
      <c r="E122" s="209" t="s">
        <v>54</v>
      </c>
      <c r="F122" s="210" t="s">
        <v>500</v>
      </c>
      <c r="G122" s="143">
        <v>2500</v>
      </c>
      <c r="H122" s="141"/>
      <c r="I122" s="140"/>
      <c r="J122" s="138"/>
      <c r="K122" s="238"/>
      <c r="L122" s="41"/>
      <c r="M122" s="32">
        <f t="shared" si="21"/>
        <v>2500</v>
      </c>
      <c r="N122" s="38">
        <f t="shared" si="22"/>
        <v>0</v>
      </c>
      <c r="O122" s="32">
        <f t="shared" si="23"/>
        <v>0</v>
      </c>
      <c r="P122" s="38">
        <f t="shared" si="24"/>
        <v>0</v>
      </c>
      <c r="Q122" s="32">
        <f t="shared" si="25"/>
        <v>0</v>
      </c>
      <c r="R122" s="71"/>
      <c r="S122" s="8">
        <f t="shared" si="26"/>
        <v>0</v>
      </c>
      <c r="T122" s="8">
        <f t="shared" si="27"/>
        <v>2500</v>
      </c>
    </row>
    <row r="123" spans="2:20" ht="25.5">
      <c r="B123">
        <v>4</v>
      </c>
      <c r="C123" t="s">
        <v>63</v>
      </c>
      <c r="D123" s="157" t="s">
        <v>25</v>
      </c>
      <c r="E123" s="44" t="s">
        <v>54</v>
      </c>
      <c r="F123" s="145" t="s">
        <v>293</v>
      </c>
      <c r="G123" s="147">
        <v>400</v>
      </c>
      <c r="I123" s="12"/>
      <c r="J123" s="138"/>
      <c r="K123" s="19"/>
      <c r="L123" s="41"/>
      <c r="M123" s="32">
        <f t="shared" si="21"/>
        <v>400</v>
      </c>
      <c r="N123" s="38">
        <f t="shared" si="22"/>
        <v>0</v>
      </c>
      <c r="O123" s="32">
        <f t="shared" si="23"/>
        <v>0</v>
      </c>
      <c r="P123" s="38">
        <f t="shared" si="24"/>
        <v>0</v>
      </c>
      <c r="Q123" s="32">
        <f t="shared" si="25"/>
        <v>0</v>
      </c>
      <c r="R123" s="71"/>
      <c r="S123" s="8">
        <f t="shared" si="26"/>
        <v>0</v>
      </c>
      <c r="T123" s="8">
        <f t="shared" si="27"/>
        <v>400</v>
      </c>
    </row>
    <row r="124" spans="4:20" s="35" customFormat="1" ht="12.75">
      <c r="D124" s="208"/>
      <c r="E124" s="209"/>
      <c r="F124" s="210"/>
      <c r="G124" s="140"/>
      <c r="I124" s="140"/>
      <c r="J124" s="138"/>
      <c r="K124" s="141"/>
      <c r="L124" s="41"/>
      <c r="M124" s="32">
        <f t="shared" si="21"/>
        <v>0</v>
      </c>
      <c r="N124" s="38">
        <f t="shared" si="22"/>
        <v>0</v>
      </c>
      <c r="O124" s="32">
        <f t="shared" si="23"/>
        <v>0</v>
      </c>
      <c r="P124" s="38">
        <f t="shared" si="24"/>
        <v>0</v>
      </c>
      <c r="Q124" s="32">
        <f t="shared" si="25"/>
        <v>0</v>
      </c>
      <c r="R124" s="71"/>
      <c r="S124" s="8">
        <f t="shared" si="26"/>
        <v>0</v>
      </c>
      <c r="T124" s="8">
        <f t="shared" si="27"/>
        <v>0</v>
      </c>
    </row>
    <row r="125" spans="1:20" ht="38.25">
      <c r="A125" s="7"/>
      <c r="B125" s="7" t="s">
        <v>311</v>
      </c>
      <c r="C125" s="7"/>
      <c r="D125" s="223"/>
      <c r="E125" s="133"/>
      <c r="F125" s="158" t="s">
        <v>425</v>
      </c>
      <c r="G125" s="170"/>
      <c r="H125" s="224"/>
      <c r="I125" s="170"/>
      <c r="J125" s="138"/>
      <c r="K125" s="19"/>
      <c r="L125" s="41"/>
      <c r="M125" s="32">
        <f t="shared" si="21"/>
        <v>0</v>
      </c>
      <c r="N125" s="38">
        <f t="shared" si="22"/>
        <v>0</v>
      </c>
      <c r="O125" s="32">
        <f t="shared" si="23"/>
        <v>0</v>
      </c>
      <c r="P125" s="38">
        <f t="shared" si="24"/>
        <v>0</v>
      </c>
      <c r="Q125" s="32">
        <f t="shared" si="25"/>
        <v>0</v>
      </c>
      <c r="R125" s="71"/>
      <c r="S125" s="8">
        <f t="shared" si="26"/>
        <v>0</v>
      </c>
      <c r="T125" s="8">
        <f t="shared" si="27"/>
        <v>0</v>
      </c>
    </row>
    <row r="126" spans="2:20" ht="12.75">
      <c r="B126">
        <v>4</v>
      </c>
      <c r="C126" t="s">
        <v>63</v>
      </c>
      <c r="D126" s="157" t="s">
        <v>27</v>
      </c>
      <c r="E126" s="44" t="s">
        <v>147</v>
      </c>
      <c r="F126" s="145" t="s">
        <v>162</v>
      </c>
      <c r="G126" s="12">
        <v>150000</v>
      </c>
      <c r="H126" s="19"/>
      <c r="I126" s="12"/>
      <c r="J126" s="138"/>
      <c r="K126" s="19"/>
      <c r="L126" s="41"/>
      <c r="M126" s="32">
        <f t="shared" si="21"/>
        <v>0</v>
      </c>
      <c r="N126" s="38">
        <f t="shared" si="22"/>
        <v>0</v>
      </c>
      <c r="O126" s="32">
        <f t="shared" si="23"/>
        <v>150000</v>
      </c>
      <c r="P126" s="38">
        <f t="shared" si="24"/>
        <v>0</v>
      </c>
      <c r="Q126" s="32">
        <f t="shared" si="25"/>
        <v>0</v>
      </c>
      <c r="R126" s="71"/>
      <c r="S126" s="8">
        <f t="shared" si="26"/>
        <v>0</v>
      </c>
      <c r="T126" s="8">
        <f t="shared" si="27"/>
        <v>150000</v>
      </c>
    </row>
    <row r="127" spans="1:20" ht="38.25">
      <c r="A127" s="35"/>
      <c r="B127" s="35">
        <v>1</v>
      </c>
      <c r="C127" s="35" t="s">
        <v>63</v>
      </c>
      <c r="D127" s="208"/>
      <c r="E127" s="209"/>
      <c r="F127" s="210" t="s">
        <v>426</v>
      </c>
      <c r="G127" s="227"/>
      <c r="H127" s="141"/>
      <c r="I127" s="140"/>
      <c r="J127" s="138"/>
      <c r="K127" s="19"/>
      <c r="L127" s="41"/>
      <c r="M127" s="32">
        <f t="shared" si="21"/>
        <v>0</v>
      </c>
      <c r="N127" s="38">
        <f t="shared" si="22"/>
        <v>0</v>
      </c>
      <c r="O127" s="32">
        <f t="shared" si="23"/>
        <v>0</v>
      </c>
      <c r="P127" s="38">
        <f t="shared" si="24"/>
        <v>0</v>
      </c>
      <c r="Q127" s="32">
        <f t="shared" si="25"/>
        <v>0</v>
      </c>
      <c r="R127" s="71"/>
      <c r="S127" s="8">
        <f t="shared" si="26"/>
        <v>0</v>
      </c>
      <c r="T127" s="8">
        <f t="shared" si="27"/>
        <v>0</v>
      </c>
    </row>
    <row r="128" spans="4:20" ht="12.75">
      <c r="D128" s="157" t="s">
        <v>25</v>
      </c>
      <c r="E128" s="44" t="s">
        <v>54</v>
      </c>
      <c r="F128" s="145" t="s">
        <v>427</v>
      </c>
      <c r="G128" s="12"/>
      <c r="H128" s="19">
        <v>21509.638888888887</v>
      </c>
      <c r="I128" s="12"/>
      <c r="J128" s="138"/>
      <c r="K128" s="19"/>
      <c r="L128" s="41"/>
      <c r="M128" s="32">
        <f t="shared" si="21"/>
        <v>0</v>
      </c>
      <c r="N128" s="38">
        <f t="shared" si="22"/>
        <v>0</v>
      </c>
      <c r="O128" s="32">
        <f t="shared" si="23"/>
        <v>0</v>
      </c>
      <c r="P128" s="38">
        <f t="shared" si="24"/>
        <v>0</v>
      </c>
      <c r="Q128" s="32">
        <f t="shared" si="25"/>
        <v>0</v>
      </c>
      <c r="R128" s="71"/>
      <c r="S128" s="8">
        <f t="shared" si="26"/>
        <v>0</v>
      </c>
      <c r="T128" s="8">
        <f t="shared" si="27"/>
        <v>0</v>
      </c>
    </row>
    <row r="129" spans="1:20" ht="12.75">
      <c r="A129" s="247"/>
      <c r="B129" s="247">
        <v>2</v>
      </c>
      <c r="C129" s="247" t="s">
        <v>63</v>
      </c>
      <c r="D129" s="254"/>
      <c r="E129" s="255"/>
      <c r="F129" s="256" t="s">
        <v>428</v>
      </c>
      <c r="G129" s="227"/>
      <c r="H129" s="247"/>
      <c r="I129" s="227"/>
      <c r="J129" s="10"/>
      <c r="K129" s="19"/>
      <c r="L129" s="41"/>
      <c r="M129" s="32">
        <f t="shared" si="21"/>
        <v>0</v>
      </c>
      <c r="N129" s="38">
        <f t="shared" si="22"/>
        <v>0</v>
      </c>
      <c r="O129" s="32">
        <f t="shared" si="23"/>
        <v>0</v>
      </c>
      <c r="P129" s="38">
        <f t="shared" si="24"/>
        <v>0</v>
      </c>
      <c r="Q129" s="32">
        <f t="shared" si="25"/>
        <v>0</v>
      </c>
      <c r="R129" s="71"/>
      <c r="S129" s="8">
        <f t="shared" si="26"/>
        <v>0</v>
      </c>
      <c r="T129" s="8">
        <f t="shared" si="27"/>
        <v>0</v>
      </c>
    </row>
    <row r="130" spans="2:20" ht="12.75">
      <c r="B130">
        <v>5</v>
      </c>
      <c r="C130" t="s">
        <v>63</v>
      </c>
      <c r="D130" s="157" t="s">
        <v>28</v>
      </c>
      <c r="E130" s="44" t="s">
        <v>54</v>
      </c>
      <c r="F130" s="145" t="s">
        <v>429</v>
      </c>
      <c r="G130" s="12">
        <v>37500</v>
      </c>
      <c r="H130" s="19">
        <f>6000</f>
        <v>6000</v>
      </c>
      <c r="I130" s="12"/>
      <c r="J130" s="10"/>
      <c r="K130" s="19"/>
      <c r="L130" s="41"/>
      <c r="M130" s="32">
        <f t="shared" si="21"/>
        <v>0</v>
      </c>
      <c r="N130" s="38">
        <f t="shared" si="22"/>
        <v>0</v>
      </c>
      <c r="O130" s="32">
        <f t="shared" si="23"/>
        <v>0</v>
      </c>
      <c r="P130" s="38">
        <f t="shared" si="24"/>
        <v>37500</v>
      </c>
      <c r="Q130" s="32">
        <f t="shared" si="25"/>
        <v>0</v>
      </c>
      <c r="R130" s="71"/>
      <c r="S130" s="8">
        <f t="shared" si="26"/>
        <v>0</v>
      </c>
      <c r="T130" s="8">
        <f t="shared" si="27"/>
        <v>37500</v>
      </c>
    </row>
    <row r="131" spans="1:20" ht="12.75">
      <c r="A131" s="35"/>
      <c r="B131" s="35">
        <v>6</v>
      </c>
      <c r="C131" s="35" t="s">
        <v>63</v>
      </c>
      <c r="D131" s="208"/>
      <c r="E131" s="209"/>
      <c r="F131" s="210" t="s">
        <v>390</v>
      </c>
      <c r="G131" s="140"/>
      <c r="H131" s="141">
        <v>13300</v>
      </c>
      <c r="I131" s="140"/>
      <c r="J131" s="10"/>
      <c r="K131" s="19"/>
      <c r="L131" s="41"/>
      <c r="M131" s="32">
        <f t="shared" si="21"/>
        <v>0</v>
      </c>
      <c r="N131" s="38">
        <f t="shared" si="22"/>
        <v>0</v>
      </c>
      <c r="O131" s="32">
        <f t="shared" si="23"/>
        <v>0</v>
      </c>
      <c r="P131" s="38">
        <f t="shared" si="24"/>
        <v>0</v>
      </c>
      <c r="Q131" s="32">
        <f t="shared" si="25"/>
        <v>0</v>
      </c>
      <c r="R131" s="71"/>
      <c r="S131" s="8">
        <f t="shared" si="26"/>
        <v>0</v>
      </c>
      <c r="T131" s="8">
        <f t="shared" si="27"/>
        <v>0</v>
      </c>
    </row>
    <row r="132" spans="4:20" ht="12.75">
      <c r="D132" s="157"/>
      <c r="F132" s="145"/>
      <c r="G132" s="12"/>
      <c r="H132" s="19"/>
      <c r="I132" s="12"/>
      <c r="J132" s="10"/>
      <c r="K132" s="19"/>
      <c r="L132" s="41"/>
      <c r="M132" s="32">
        <f t="shared" si="21"/>
        <v>0</v>
      </c>
      <c r="N132" s="38">
        <f t="shared" si="22"/>
        <v>0</v>
      </c>
      <c r="O132" s="32">
        <f t="shared" si="23"/>
        <v>0</v>
      </c>
      <c r="P132" s="38">
        <f t="shared" si="24"/>
        <v>0</v>
      </c>
      <c r="Q132" s="32">
        <f t="shared" si="25"/>
        <v>0</v>
      </c>
      <c r="R132" s="71"/>
      <c r="S132" s="8">
        <f t="shared" si="26"/>
        <v>0</v>
      </c>
      <c r="T132" s="8">
        <f t="shared" si="27"/>
        <v>0</v>
      </c>
    </row>
    <row r="133" spans="4:20" ht="13.5" thickBot="1">
      <c r="D133" s="157"/>
      <c r="F133" s="145"/>
      <c r="G133" s="12"/>
      <c r="H133" s="19"/>
      <c r="I133" s="12"/>
      <c r="J133" s="26"/>
      <c r="K133" s="19"/>
      <c r="L133" s="41"/>
      <c r="M133" s="32">
        <f t="shared" si="21"/>
        <v>0</v>
      </c>
      <c r="N133" s="38">
        <f t="shared" si="22"/>
        <v>0</v>
      </c>
      <c r="O133" s="32">
        <f t="shared" si="23"/>
        <v>0</v>
      </c>
      <c r="P133" s="38">
        <f t="shared" si="24"/>
        <v>0</v>
      </c>
      <c r="Q133" s="32">
        <f t="shared" si="25"/>
        <v>0</v>
      </c>
      <c r="R133" s="71"/>
      <c r="S133" s="8">
        <f t="shared" si="26"/>
        <v>0</v>
      </c>
      <c r="T133" s="8">
        <f t="shared" si="27"/>
        <v>0</v>
      </c>
    </row>
    <row r="134" spans="4:20" ht="13.5" thickTop="1">
      <c r="D134" s="157"/>
      <c r="F134" s="145"/>
      <c r="G134" s="12"/>
      <c r="H134" s="19"/>
      <c r="I134" s="12"/>
      <c r="J134" s="12">
        <f>SUM(J116:J133)</f>
        <v>0</v>
      </c>
      <c r="K134" s="19"/>
      <c r="L134" s="41"/>
      <c r="M134" s="32">
        <f t="shared" si="21"/>
        <v>0</v>
      </c>
      <c r="N134" s="38">
        <f t="shared" si="22"/>
        <v>0</v>
      </c>
      <c r="O134" s="32">
        <f t="shared" si="23"/>
        <v>0</v>
      </c>
      <c r="P134" s="38">
        <f t="shared" si="24"/>
        <v>0</v>
      </c>
      <c r="Q134" s="32">
        <f t="shared" si="25"/>
        <v>0</v>
      </c>
      <c r="R134" s="71"/>
      <c r="S134" s="8">
        <f t="shared" si="26"/>
        <v>0</v>
      </c>
      <c r="T134" s="8">
        <f t="shared" si="27"/>
        <v>0</v>
      </c>
    </row>
    <row r="135" spans="4:20" ht="12.75">
      <c r="D135" s="157"/>
      <c r="F135" s="145"/>
      <c r="G135" s="12"/>
      <c r="H135" s="19"/>
      <c r="I135" s="12"/>
      <c r="J135" s="10"/>
      <c r="K135" s="19"/>
      <c r="L135" s="41"/>
      <c r="M135" s="32">
        <f t="shared" si="21"/>
        <v>0</v>
      </c>
      <c r="N135" s="38">
        <f t="shared" si="22"/>
        <v>0</v>
      </c>
      <c r="O135" s="32">
        <f t="shared" si="23"/>
        <v>0</v>
      </c>
      <c r="P135" s="38">
        <f t="shared" si="24"/>
        <v>0</v>
      </c>
      <c r="Q135" s="32">
        <f t="shared" si="25"/>
        <v>0</v>
      </c>
      <c r="R135" s="71"/>
      <c r="S135" s="8">
        <f t="shared" si="26"/>
        <v>0</v>
      </c>
      <c r="T135" s="8">
        <f t="shared" si="27"/>
        <v>0</v>
      </c>
    </row>
    <row r="136" spans="2:20" ht="38.25">
      <c r="B136" s="7" t="s">
        <v>204</v>
      </c>
      <c r="D136" s="157"/>
      <c r="F136" s="158" t="s">
        <v>401</v>
      </c>
      <c r="G136" s="12"/>
      <c r="H136" s="19"/>
      <c r="I136" s="12"/>
      <c r="J136" s="2"/>
      <c r="K136" s="21"/>
      <c r="L136" s="42"/>
      <c r="M136" s="32">
        <f t="shared" si="21"/>
        <v>0</v>
      </c>
      <c r="N136" s="38">
        <f t="shared" si="22"/>
        <v>0</v>
      </c>
      <c r="O136" s="32">
        <f t="shared" si="23"/>
        <v>0</v>
      </c>
      <c r="P136" s="38">
        <f t="shared" si="24"/>
        <v>0</v>
      </c>
      <c r="Q136" s="32">
        <f t="shared" si="25"/>
        <v>0</v>
      </c>
      <c r="R136" s="71"/>
      <c r="S136" s="8">
        <f t="shared" si="26"/>
        <v>0</v>
      </c>
      <c r="T136" s="8">
        <f t="shared" si="27"/>
        <v>0</v>
      </c>
    </row>
    <row r="137" spans="2:20" ht="12.75">
      <c r="B137">
        <v>1</v>
      </c>
      <c r="C137" t="s">
        <v>63</v>
      </c>
      <c r="D137" s="157" t="s">
        <v>25</v>
      </c>
      <c r="E137" s="44" t="s">
        <v>54</v>
      </c>
      <c r="F137" s="145" t="s">
        <v>176</v>
      </c>
      <c r="G137" s="12"/>
      <c r="H137" s="19">
        <v>5377.409722222222</v>
      </c>
      <c r="I137" s="12"/>
      <c r="J137" s="10"/>
      <c r="K137" s="19"/>
      <c r="L137" s="41"/>
      <c r="M137" s="32">
        <f t="shared" si="21"/>
        <v>0</v>
      </c>
      <c r="N137" s="38">
        <f t="shared" si="22"/>
        <v>0</v>
      </c>
      <c r="O137" s="32">
        <f t="shared" si="23"/>
        <v>0</v>
      </c>
      <c r="P137" s="38">
        <f t="shared" si="24"/>
        <v>0</v>
      </c>
      <c r="Q137" s="32">
        <f t="shared" si="25"/>
        <v>0</v>
      </c>
      <c r="R137" s="71"/>
      <c r="S137" s="8">
        <f t="shared" si="26"/>
        <v>0</v>
      </c>
      <c r="T137" s="8">
        <f t="shared" si="27"/>
        <v>0</v>
      </c>
    </row>
    <row r="138" spans="2:20" ht="25.5">
      <c r="B138">
        <v>2</v>
      </c>
      <c r="C138" t="s">
        <v>63</v>
      </c>
      <c r="D138" s="157" t="s">
        <v>25</v>
      </c>
      <c r="E138" s="44" t="s">
        <v>54</v>
      </c>
      <c r="F138" s="145" t="s">
        <v>430</v>
      </c>
      <c r="G138" s="140"/>
      <c r="H138" s="19"/>
      <c r="I138" s="12">
        <v>253716.75</v>
      </c>
      <c r="J138" s="10"/>
      <c r="K138" s="19"/>
      <c r="L138" s="41"/>
      <c r="M138" s="32">
        <f t="shared" si="21"/>
        <v>0</v>
      </c>
      <c r="N138" s="38">
        <f t="shared" si="22"/>
        <v>0</v>
      </c>
      <c r="O138" s="32">
        <f t="shared" si="23"/>
        <v>0</v>
      </c>
      <c r="P138" s="38">
        <f t="shared" si="24"/>
        <v>0</v>
      </c>
      <c r="Q138" s="32">
        <f t="shared" si="25"/>
        <v>0</v>
      </c>
      <c r="R138" s="71"/>
      <c r="S138" s="8">
        <f t="shared" si="26"/>
        <v>0</v>
      </c>
      <c r="T138" s="8">
        <f t="shared" si="27"/>
        <v>0</v>
      </c>
    </row>
    <row r="139" spans="1:20" s="35" customFormat="1" ht="25.5">
      <c r="A139" s="184"/>
      <c r="B139" s="184">
        <v>3</v>
      </c>
      <c r="C139" s="184" t="s">
        <v>63</v>
      </c>
      <c r="D139" s="206" t="s">
        <v>28</v>
      </c>
      <c r="E139" s="185" t="s">
        <v>54</v>
      </c>
      <c r="F139" s="186" t="s">
        <v>431</v>
      </c>
      <c r="G139" s="140">
        <v>37500</v>
      </c>
      <c r="H139" s="188"/>
      <c r="I139" s="187"/>
      <c r="J139" s="138"/>
      <c r="K139" s="141"/>
      <c r="L139" s="41"/>
      <c r="M139" s="32">
        <f>IF(D139="Personnel",G139,0)</f>
        <v>0</v>
      </c>
      <c r="N139" s="38">
        <f>IF(D139="Hardware",G139,0)</f>
        <v>0</v>
      </c>
      <c r="O139" s="32">
        <f>IF(D139="software",G139,0)</f>
        <v>0</v>
      </c>
      <c r="P139" s="38">
        <f>IF(D139="contractual services",G139,0)</f>
        <v>37500</v>
      </c>
      <c r="Q139" s="32">
        <f>IF(D139="Other NPS",G139,0)</f>
        <v>0</v>
      </c>
      <c r="R139" s="71"/>
      <c r="S139" s="8">
        <f>IF(E139="yes",G139,0)</f>
        <v>0</v>
      </c>
      <c r="T139" s="8">
        <f>IF(E139="no",G139,0)</f>
        <v>37500</v>
      </c>
    </row>
    <row r="140" spans="1:20" ht="25.5">
      <c r="A140" s="161"/>
      <c r="B140" s="161">
        <v>4</v>
      </c>
      <c r="C140" s="161" t="s">
        <v>63</v>
      </c>
      <c r="D140" s="205" t="s">
        <v>28</v>
      </c>
      <c r="E140" s="162" t="s">
        <v>54</v>
      </c>
      <c r="F140" s="178" t="s">
        <v>432</v>
      </c>
      <c r="G140" s="164">
        <v>98523</v>
      </c>
      <c r="H140" s="163"/>
      <c r="I140" s="164"/>
      <c r="J140" s="10"/>
      <c r="K140" s="19"/>
      <c r="L140" s="41"/>
      <c r="M140" s="32">
        <f t="shared" si="21"/>
        <v>0</v>
      </c>
      <c r="N140" s="38">
        <f t="shared" si="22"/>
        <v>0</v>
      </c>
      <c r="O140" s="32">
        <f t="shared" si="23"/>
        <v>0</v>
      </c>
      <c r="P140" s="38">
        <f t="shared" si="24"/>
        <v>98523</v>
      </c>
      <c r="Q140" s="32">
        <f t="shared" si="25"/>
        <v>0</v>
      </c>
      <c r="R140" s="71"/>
      <c r="S140" s="8">
        <f t="shared" si="26"/>
        <v>0</v>
      </c>
      <c r="T140" s="8">
        <f t="shared" si="27"/>
        <v>98523</v>
      </c>
    </row>
    <row r="141" spans="1:20" ht="12.75">
      <c r="A141" s="35"/>
      <c r="B141" s="35">
        <v>3</v>
      </c>
      <c r="C141" s="35" t="s">
        <v>63</v>
      </c>
      <c r="D141" s="208" t="s">
        <v>25</v>
      </c>
      <c r="E141" s="209" t="s">
        <v>54</v>
      </c>
      <c r="F141" s="210" t="s">
        <v>433</v>
      </c>
      <c r="G141" s="140"/>
      <c r="H141" s="141">
        <v>13300</v>
      </c>
      <c r="I141" s="140"/>
      <c r="J141" s="10"/>
      <c r="K141" s="19"/>
      <c r="L141" s="41"/>
      <c r="M141" s="32">
        <f t="shared" si="21"/>
        <v>0</v>
      </c>
      <c r="N141" s="38">
        <f t="shared" si="22"/>
        <v>0</v>
      </c>
      <c r="O141" s="32">
        <f t="shared" si="23"/>
        <v>0</v>
      </c>
      <c r="P141" s="38">
        <f t="shared" si="24"/>
        <v>0</v>
      </c>
      <c r="Q141" s="32">
        <f t="shared" si="25"/>
        <v>0</v>
      </c>
      <c r="R141" s="71"/>
      <c r="S141" s="8">
        <f t="shared" si="26"/>
        <v>0</v>
      </c>
      <c r="T141" s="8">
        <f t="shared" si="27"/>
        <v>0</v>
      </c>
    </row>
    <row r="142" spans="7:20" ht="12.75">
      <c r="G142" s="12"/>
      <c r="H142" s="19"/>
      <c r="I142" s="12"/>
      <c r="J142" s="10"/>
      <c r="K142" s="19"/>
      <c r="L142" s="41"/>
      <c r="M142" s="32">
        <f t="shared" si="21"/>
        <v>0</v>
      </c>
      <c r="N142" s="38">
        <f t="shared" si="22"/>
        <v>0</v>
      </c>
      <c r="O142" s="32">
        <f t="shared" si="23"/>
        <v>0</v>
      </c>
      <c r="P142" s="38">
        <f t="shared" si="24"/>
        <v>0</v>
      </c>
      <c r="Q142" s="32">
        <f t="shared" si="25"/>
        <v>0</v>
      </c>
      <c r="R142" s="71"/>
      <c r="S142" s="8">
        <f t="shared" si="26"/>
        <v>0</v>
      </c>
      <c r="T142" s="8">
        <f t="shared" si="27"/>
        <v>0</v>
      </c>
    </row>
    <row r="143" spans="7:20" ht="12.75">
      <c r="G143" s="12"/>
      <c r="H143" s="19"/>
      <c r="I143" s="12"/>
      <c r="J143" s="10"/>
      <c r="K143" s="19"/>
      <c r="L143" s="41"/>
      <c r="M143" s="32">
        <f t="shared" si="21"/>
        <v>0</v>
      </c>
      <c r="N143" s="38">
        <f t="shared" si="22"/>
        <v>0</v>
      </c>
      <c r="O143" s="32">
        <f t="shared" si="23"/>
        <v>0</v>
      </c>
      <c r="P143" s="38">
        <f t="shared" si="24"/>
        <v>0</v>
      </c>
      <c r="Q143" s="32">
        <f t="shared" si="25"/>
        <v>0</v>
      </c>
      <c r="R143" s="71"/>
      <c r="S143" s="8">
        <f t="shared" si="26"/>
        <v>0</v>
      </c>
      <c r="T143" s="8">
        <f t="shared" si="27"/>
        <v>0</v>
      </c>
    </row>
    <row r="144" spans="7:20" ht="12.75">
      <c r="G144" s="12"/>
      <c r="H144" s="19"/>
      <c r="I144" s="12"/>
      <c r="J144" s="10"/>
      <c r="K144" s="19"/>
      <c r="L144" s="41"/>
      <c r="M144" s="32">
        <f t="shared" si="21"/>
        <v>0</v>
      </c>
      <c r="N144" s="38">
        <f t="shared" si="22"/>
        <v>0</v>
      </c>
      <c r="O144" s="32">
        <f t="shared" si="23"/>
        <v>0</v>
      </c>
      <c r="P144" s="38">
        <f t="shared" si="24"/>
        <v>0</v>
      </c>
      <c r="Q144" s="32">
        <f t="shared" si="25"/>
        <v>0</v>
      </c>
      <c r="R144" s="71"/>
      <c r="S144" s="8">
        <f t="shared" si="26"/>
        <v>0</v>
      </c>
      <c r="T144" s="8">
        <f t="shared" si="27"/>
        <v>0</v>
      </c>
    </row>
    <row r="145" spans="7:20" ht="12.75">
      <c r="G145" s="12"/>
      <c r="H145" s="19"/>
      <c r="I145" s="12"/>
      <c r="J145" s="10"/>
      <c r="K145" s="19"/>
      <c r="L145" s="41"/>
      <c r="M145" s="32">
        <f t="shared" si="21"/>
        <v>0</v>
      </c>
      <c r="N145" s="38">
        <f t="shared" si="22"/>
        <v>0</v>
      </c>
      <c r="O145" s="32">
        <f t="shared" si="23"/>
        <v>0</v>
      </c>
      <c r="P145" s="38">
        <f t="shared" si="24"/>
        <v>0</v>
      </c>
      <c r="Q145" s="32">
        <f t="shared" si="25"/>
        <v>0</v>
      </c>
      <c r="R145" s="71"/>
      <c r="S145" s="8">
        <f t="shared" si="26"/>
        <v>0</v>
      </c>
      <c r="T145" s="8">
        <f t="shared" si="27"/>
        <v>0</v>
      </c>
    </row>
    <row r="146" spans="7:20" ht="12.75">
      <c r="G146" s="12"/>
      <c r="H146" s="19"/>
      <c r="I146" s="12"/>
      <c r="J146" s="10"/>
      <c r="K146" s="19"/>
      <c r="L146" s="41"/>
      <c r="M146" s="32">
        <f t="shared" si="21"/>
        <v>0</v>
      </c>
      <c r="N146" s="38">
        <f t="shared" si="22"/>
        <v>0</v>
      </c>
      <c r="O146" s="32">
        <f t="shared" si="23"/>
        <v>0</v>
      </c>
      <c r="P146" s="38">
        <f t="shared" si="24"/>
        <v>0</v>
      </c>
      <c r="Q146" s="32">
        <f t="shared" si="25"/>
        <v>0</v>
      </c>
      <c r="R146" s="71"/>
      <c r="S146" s="8">
        <f t="shared" si="26"/>
        <v>0</v>
      </c>
      <c r="T146" s="8">
        <f t="shared" si="27"/>
        <v>0</v>
      </c>
    </row>
    <row r="147" spans="7:20" ht="12.75">
      <c r="G147" s="12"/>
      <c r="H147" s="19"/>
      <c r="I147" s="12"/>
      <c r="J147" s="10"/>
      <c r="K147" s="19"/>
      <c r="L147" s="41"/>
      <c r="M147" s="32">
        <f t="shared" si="21"/>
        <v>0</v>
      </c>
      <c r="N147" s="38">
        <f t="shared" si="22"/>
        <v>0</v>
      </c>
      <c r="O147" s="32">
        <f t="shared" si="23"/>
        <v>0</v>
      </c>
      <c r="P147" s="38">
        <f t="shared" si="24"/>
        <v>0</v>
      </c>
      <c r="Q147" s="32">
        <f t="shared" si="25"/>
        <v>0</v>
      </c>
      <c r="R147" s="71"/>
      <c r="S147" s="8">
        <f t="shared" si="26"/>
        <v>0</v>
      </c>
      <c r="T147" s="8">
        <f t="shared" si="27"/>
        <v>0</v>
      </c>
    </row>
    <row r="148" spans="7:20" ht="12.75">
      <c r="G148" s="12"/>
      <c r="H148" s="19"/>
      <c r="I148" s="12"/>
      <c r="J148" s="10"/>
      <c r="K148" s="19"/>
      <c r="L148" s="41"/>
      <c r="M148" s="32">
        <f t="shared" si="21"/>
        <v>0</v>
      </c>
      <c r="N148" s="38">
        <f t="shared" si="22"/>
        <v>0</v>
      </c>
      <c r="O148" s="32">
        <f t="shared" si="23"/>
        <v>0</v>
      </c>
      <c r="P148" s="38">
        <f t="shared" si="24"/>
        <v>0</v>
      </c>
      <c r="Q148" s="32">
        <f t="shared" si="25"/>
        <v>0</v>
      </c>
      <c r="R148" s="71"/>
      <c r="S148" s="8">
        <f t="shared" si="26"/>
        <v>0</v>
      </c>
      <c r="T148" s="8">
        <f t="shared" si="27"/>
        <v>0</v>
      </c>
    </row>
    <row r="149" spans="7:20" ht="12.75">
      <c r="G149" s="12"/>
      <c r="H149" s="19"/>
      <c r="I149" s="12"/>
      <c r="J149" s="10"/>
      <c r="K149" s="19"/>
      <c r="L149" s="41"/>
      <c r="M149" s="32">
        <f t="shared" si="21"/>
        <v>0</v>
      </c>
      <c r="N149" s="38">
        <f t="shared" si="22"/>
        <v>0</v>
      </c>
      <c r="O149" s="32">
        <f t="shared" si="23"/>
        <v>0</v>
      </c>
      <c r="P149" s="38">
        <f t="shared" si="24"/>
        <v>0</v>
      </c>
      <c r="Q149" s="32">
        <f t="shared" si="25"/>
        <v>0</v>
      </c>
      <c r="R149" s="71"/>
      <c r="S149" s="8">
        <f t="shared" si="26"/>
        <v>0</v>
      </c>
      <c r="T149" s="8">
        <f t="shared" si="27"/>
        <v>0</v>
      </c>
    </row>
    <row r="150" spans="7:20" ht="12.75">
      <c r="G150" s="12"/>
      <c r="H150" s="19"/>
      <c r="I150" s="12"/>
      <c r="J150" s="10"/>
      <c r="K150" s="19"/>
      <c r="L150" s="41"/>
      <c r="M150" s="32">
        <f t="shared" si="21"/>
        <v>0</v>
      </c>
      <c r="N150" s="38">
        <f t="shared" si="22"/>
        <v>0</v>
      </c>
      <c r="O150" s="32">
        <f t="shared" si="23"/>
        <v>0</v>
      </c>
      <c r="P150" s="38">
        <f t="shared" si="24"/>
        <v>0</v>
      </c>
      <c r="Q150" s="32">
        <f t="shared" si="25"/>
        <v>0</v>
      </c>
      <c r="R150" s="71"/>
      <c r="S150" s="8">
        <f t="shared" si="26"/>
        <v>0</v>
      </c>
      <c r="T150" s="8">
        <f t="shared" si="27"/>
        <v>0</v>
      </c>
    </row>
    <row r="151" spans="7:20" ht="12.75">
      <c r="G151" s="12"/>
      <c r="H151" s="19"/>
      <c r="I151" s="12"/>
      <c r="J151" s="10"/>
      <c r="K151" s="19"/>
      <c r="L151" s="41"/>
      <c r="M151" s="32">
        <f t="shared" si="21"/>
        <v>0</v>
      </c>
      <c r="N151" s="38">
        <f t="shared" si="22"/>
        <v>0</v>
      </c>
      <c r="O151" s="32">
        <f t="shared" si="23"/>
        <v>0</v>
      </c>
      <c r="P151" s="38">
        <f t="shared" si="24"/>
        <v>0</v>
      </c>
      <c r="Q151" s="32">
        <f t="shared" si="25"/>
        <v>0</v>
      </c>
      <c r="R151" s="71"/>
      <c r="S151" s="8">
        <f t="shared" si="26"/>
        <v>0</v>
      </c>
      <c r="T151" s="8">
        <f t="shared" si="27"/>
        <v>0</v>
      </c>
    </row>
    <row r="152" spans="7:20" ht="12.75">
      <c r="G152" s="12"/>
      <c r="H152" s="19"/>
      <c r="I152" s="12"/>
      <c r="J152" s="10"/>
      <c r="K152" s="19"/>
      <c r="L152" s="41"/>
      <c r="M152" s="32">
        <f t="shared" si="21"/>
        <v>0</v>
      </c>
      <c r="N152" s="38">
        <f t="shared" si="22"/>
        <v>0</v>
      </c>
      <c r="O152" s="32">
        <f t="shared" si="23"/>
        <v>0</v>
      </c>
      <c r="P152" s="38">
        <f t="shared" si="24"/>
        <v>0</v>
      </c>
      <c r="Q152" s="32">
        <f t="shared" si="25"/>
        <v>0</v>
      </c>
      <c r="R152" s="71"/>
      <c r="S152" s="8">
        <f t="shared" si="26"/>
        <v>0</v>
      </c>
      <c r="T152" s="8">
        <f t="shared" si="27"/>
        <v>0</v>
      </c>
    </row>
    <row r="153" spans="3:20" ht="13.5" thickBot="1">
      <c r="C153" s="14" t="s">
        <v>66</v>
      </c>
      <c r="G153" s="24"/>
      <c r="H153" s="25"/>
      <c r="I153" s="24"/>
      <c r="J153" s="26"/>
      <c r="K153" s="19"/>
      <c r="L153" s="41"/>
      <c r="M153" s="32">
        <f t="shared" si="21"/>
        <v>0</v>
      </c>
      <c r="N153" s="38">
        <f t="shared" si="22"/>
        <v>0</v>
      </c>
      <c r="O153" s="32">
        <f t="shared" si="23"/>
        <v>0</v>
      </c>
      <c r="P153" s="38">
        <f t="shared" si="24"/>
        <v>0</v>
      </c>
      <c r="Q153" s="32">
        <f t="shared" si="25"/>
        <v>0</v>
      </c>
      <c r="R153" s="71"/>
      <c r="S153" s="8">
        <f t="shared" si="26"/>
        <v>0</v>
      </c>
      <c r="T153" s="8">
        <f t="shared" si="27"/>
        <v>0</v>
      </c>
    </row>
    <row r="154" spans="5:20" ht="13.5" thickTop="1">
      <c r="E154" s="133" t="s">
        <v>15</v>
      </c>
      <c r="F154" s="18" t="s">
        <v>50</v>
      </c>
      <c r="G154" s="12">
        <f>SUM(G117:G153)</f>
        <v>338423</v>
      </c>
      <c r="H154" s="12">
        <f>SUM(H117:H153)</f>
        <v>64487.04861111111</v>
      </c>
      <c r="I154" s="12">
        <f>SUM(I117:I153)</f>
        <v>253716.75</v>
      </c>
      <c r="J154" s="12">
        <f>SUM(J117:J153)</f>
        <v>0</v>
      </c>
      <c r="K154" s="19"/>
      <c r="L154" s="41"/>
      <c r="M154" s="32">
        <f t="shared" si="21"/>
        <v>0</v>
      </c>
      <c r="N154" s="38">
        <f t="shared" si="22"/>
        <v>0</v>
      </c>
      <c r="O154" s="32">
        <f t="shared" si="23"/>
        <v>0</v>
      </c>
      <c r="P154" s="38">
        <f t="shared" si="24"/>
        <v>0</v>
      </c>
      <c r="Q154" s="32">
        <f t="shared" si="25"/>
        <v>0</v>
      </c>
      <c r="R154" s="71"/>
      <c r="S154" s="8">
        <f t="shared" si="26"/>
        <v>0</v>
      </c>
      <c r="T154" s="8">
        <f t="shared" si="27"/>
        <v>0</v>
      </c>
    </row>
    <row r="155" spans="7:20" ht="12.75">
      <c r="G155" s="11"/>
      <c r="H155" s="21"/>
      <c r="I155" s="11"/>
      <c r="J155" s="2"/>
      <c r="K155" s="21"/>
      <c r="L155" s="42"/>
      <c r="M155" s="32">
        <f t="shared" si="21"/>
        <v>0</v>
      </c>
      <c r="N155" s="38">
        <f t="shared" si="22"/>
        <v>0</v>
      </c>
      <c r="O155" s="32">
        <f t="shared" si="23"/>
        <v>0</v>
      </c>
      <c r="P155" s="38">
        <f t="shared" si="24"/>
        <v>0</v>
      </c>
      <c r="Q155" s="32">
        <f t="shared" si="25"/>
        <v>0</v>
      </c>
      <c r="R155" s="71"/>
      <c r="S155" s="8">
        <f t="shared" si="26"/>
        <v>0</v>
      </c>
      <c r="T155" s="8">
        <f t="shared" si="27"/>
        <v>0</v>
      </c>
    </row>
    <row r="156" spans="7:20" ht="12.75">
      <c r="G156" s="11"/>
      <c r="H156" s="21"/>
      <c r="I156" s="11"/>
      <c r="J156" s="2"/>
      <c r="K156" s="21"/>
      <c r="L156" s="42"/>
      <c r="M156" s="32">
        <f t="shared" si="21"/>
        <v>0</v>
      </c>
      <c r="N156" s="38">
        <f t="shared" si="22"/>
        <v>0</v>
      </c>
      <c r="O156" s="32">
        <f t="shared" si="23"/>
        <v>0</v>
      </c>
      <c r="P156" s="38">
        <f t="shared" si="24"/>
        <v>0</v>
      </c>
      <c r="Q156" s="32">
        <f t="shared" si="25"/>
        <v>0</v>
      </c>
      <c r="R156" s="71"/>
      <c r="S156" s="8">
        <f t="shared" si="26"/>
        <v>0</v>
      </c>
      <c r="T156" s="8">
        <f t="shared" si="27"/>
        <v>0</v>
      </c>
    </row>
    <row r="157" spans="7:20" ht="12.75">
      <c r="G157" s="11"/>
      <c r="H157" s="21"/>
      <c r="I157" s="11"/>
      <c r="J157" s="2"/>
      <c r="K157" s="21"/>
      <c r="L157" s="42"/>
      <c r="M157" s="32">
        <f t="shared" si="21"/>
        <v>0</v>
      </c>
      <c r="N157" s="38">
        <f t="shared" si="22"/>
        <v>0</v>
      </c>
      <c r="O157" s="32">
        <f t="shared" si="23"/>
        <v>0</v>
      </c>
      <c r="P157" s="38">
        <f t="shared" si="24"/>
        <v>0</v>
      </c>
      <c r="Q157" s="32">
        <f t="shared" si="25"/>
        <v>0</v>
      </c>
      <c r="R157" s="71"/>
      <c r="S157" s="8">
        <f t="shared" si="26"/>
        <v>0</v>
      </c>
      <c r="T157" s="8">
        <f t="shared" si="27"/>
        <v>0</v>
      </c>
    </row>
    <row r="158" spans="7:20" ht="12.75">
      <c r="G158" s="11"/>
      <c r="H158" s="21"/>
      <c r="I158" s="11"/>
      <c r="J158" s="2"/>
      <c r="K158" s="21"/>
      <c r="L158" s="42"/>
      <c r="M158" s="32">
        <f t="shared" si="21"/>
        <v>0</v>
      </c>
      <c r="N158" s="38">
        <f t="shared" si="22"/>
        <v>0</v>
      </c>
      <c r="O158" s="32">
        <f t="shared" si="23"/>
        <v>0</v>
      </c>
      <c r="P158" s="38">
        <f t="shared" si="24"/>
        <v>0</v>
      </c>
      <c r="Q158" s="32">
        <f t="shared" si="25"/>
        <v>0</v>
      </c>
      <c r="R158" s="71"/>
      <c r="S158" s="8">
        <f t="shared" si="26"/>
        <v>0</v>
      </c>
      <c r="T158" s="8">
        <f t="shared" si="27"/>
        <v>0</v>
      </c>
    </row>
    <row r="159" spans="7:20" ht="12.75">
      <c r="G159" s="11"/>
      <c r="H159" s="21"/>
      <c r="I159" s="11"/>
      <c r="J159" s="2"/>
      <c r="K159" s="21"/>
      <c r="L159" s="42"/>
      <c r="M159" s="32">
        <f t="shared" si="21"/>
        <v>0</v>
      </c>
      <c r="N159" s="38">
        <f t="shared" si="22"/>
        <v>0</v>
      </c>
      <c r="O159" s="32">
        <f t="shared" si="23"/>
        <v>0</v>
      </c>
      <c r="P159" s="38">
        <f t="shared" si="24"/>
        <v>0</v>
      </c>
      <c r="Q159" s="32">
        <f t="shared" si="25"/>
        <v>0</v>
      </c>
      <c r="R159" s="71"/>
      <c r="S159" s="8">
        <f t="shared" si="26"/>
        <v>0</v>
      </c>
      <c r="T159" s="8">
        <f t="shared" si="27"/>
        <v>0</v>
      </c>
    </row>
    <row r="160" spans="7:20" ht="12.75">
      <c r="G160" s="11"/>
      <c r="H160" s="21"/>
      <c r="I160" s="11"/>
      <c r="J160" s="2"/>
      <c r="K160" s="21"/>
      <c r="L160" s="42"/>
      <c r="M160" s="32">
        <f t="shared" si="21"/>
        <v>0</v>
      </c>
      <c r="N160" s="38">
        <f t="shared" si="22"/>
        <v>0</v>
      </c>
      <c r="O160" s="32">
        <f t="shared" si="23"/>
        <v>0</v>
      </c>
      <c r="P160" s="38">
        <f t="shared" si="24"/>
        <v>0</v>
      </c>
      <c r="Q160" s="32">
        <f t="shared" si="25"/>
        <v>0</v>
      </c>
      <c r="R160" s="71"/>
      <c r="S160" s="8">
        <f t="shared" si="26"/>
        <v>0</v>
      </c>
      <c r="T160" s="8">
        <f t="shared" si="27"/>
        <v>0</v>
      </c>
    </row>
    <row r="161" spans="7:20" ht="13.5" thickBot="1">
      <c r="G161" s="13"/>
      <c r="H161" s="22"/>
      <c r="I161" s="13"/>
      <c r="J161" s="4"/>
      <c r="K161" s="21"/>
      <c r="L161" s="42"/>
      <c r="M161" s="32">
        <f t="shared" si="21"/>
        <v>0</v>
      </c>
      <c r="N161" s="38">
        <f t="shared" si="22"/>
        <v>0</v>
      </c>
      <c r="O161" s="32">
        <f t="shared" si="23"/>
        <v>0</v>
      </c>
      <c r="P161" s="38">
        <f t="shared" si="24"/>
        <v>0</v>
      </c>
      <c r="Q161" s="32">
        <f t="shared" si="25"/>
        <v>0</v>
      </c>
      <c r="R161" s="71"/>
      <c r="S161" s="8">
        <f t="shared" si="26"/>
        <v>0</v>
      </c>
      <c r="T161" s="8">
        <f t="shared" si="27"/>
        <v>0</v>
      </c>
    </row>
    <row r="162" spans="7:20" ht="13.5" thickBot="1">
      <c r="G162" s="28" t="s">
        <v>8</v>
      </c>
      <c r="H162" s="61" t="s">
        <v>9</v>
      </c>
      <c r="I162" s="123" t="s">
        <v>10</v>
      </c>
      <c r="J162" s="110" t="s">
        <v>14</v>
      </c>
      <c r="K162" s="29"/>
      <c r="L162" s="39"/>
      <c r="M162" s="32">
        <f>IF(D162="Personnel",G162,0)</f>
        <v>0</v>
      </c>
      <c r="N162" s="38">
        <f>IF(D162="Hardware",G162,0)</f>
        <v>0</v>
      </c>
      <c r="O162" s="32">
        <f>IF(D162="software",G162,0)</f>
        <v>0</v>
      </c>
      <c r="P162" s="38">
        <f>IF(D162="contractual services",G162,0)</f>
        <v>0</v>
      </c>
      <c r="Q162" s="32">
        <f>IF(D162="Other NPS",G162,0)</f>
        <v>0</v>
      </c>
      <c r="R162" s="71"/>
      <c r="S162" s="8">
        <f>IF(E162="yes",G162,0)</f>
        <v>0</v>
      </c>
      <c r="T162" s="8">
        <f>IF(E162="no",G162,0)</f>
        <v>0</v>
      </c>
    </row>
    <row r="163" spans="6:20" ht="12.75">
      <c r="F163" s="16" t="s">
        <v>15</v>
      </c>
      <c r="G163" s="17">
        <f>G35+G70+G91+G113+G154</f>
        <v>875039.75</v>
      </c>
      <c r="H163" s="17">
        <f>H35+H70+H91+H113+H154</f>
        <v>327595.16250000003</v>
      </c>
      <c r="I163" s="17">
        <f>I35+I70+I91+I113+I154</f>
        <v>787842.366</v>
      </c>
      <c r="J163" s="17">
        <f>J35+J70+J91+J113+J154</f>
        <v>0</v>
      </c>
      <c r="K163" s="64"/>
      <c r="L163" s="43"/>
      <c r="M163" s="45">
        <f>SUM(M11:M162)</f>
        <v>76814</v>
      </c>
      <c r="N163" s="45">
        <f>SUM(N11:N162)</f>
        <v>250000</v>
      </c>
      <c r="O163" s="45">
        <f>SUM(O11:O162)</f>
        <v>150000</v>
      </c>
      <c r="P163" s="45">
        <f>SUM(P11:P162)</f>
        <v>338060.75</v>
      </c>
      <c r="Q163" s="45">
        <f>SUM(Q11:Q162)</f>
        <v>60165</v>
      </c>
      <c r="R163" s="30"/>
      <c r="S163" s="32">
        <f>SUM(S11:S162)</f>
        <v>250000</v>
      </c>
      <c r="T163" s="32">
        <f>SUM(T11:T162)</f>
        <v>625039.75</v>
      </c>
    </row>
    <row r="165" spans="6:20" ht="12.75">
      <c r="F165" s="47" t="s">
        <v>31</v>
      </c>
      <c r="G165" s="63">
        <f>H163</f>
        <v>327595.16250000003</v>
      </c>
      <c r="H165" s="337"/>
      <c r="I165" s="337"/>
      <c r="J165" s="57"/>
      <c r="K165" s="57"/>
      <c r="M165" s="31" t="s">
        <v>19</v>
      </c>
      <c r="N165" s="36" t="s">
        <v>20</v>
      </c>
      <c r="O165" s="31" t="s">
        <v>21</v>
      </c>
      <c r="P165" s="36" t="s">
        <v>22</v>
      </c>
      <c r="Q165" s="31" t="s">
        <v>23</v>
      </c>
      <c r="S165" s="89" t="s">
        <v>55</v>
      </c>
      <c r="T165" s="89" t="s">
        <v>56</v>
      </c>
    </row>
    <row r="166" spans="6:11" ht="13.5" thickBot="1">
      <c r="F166" s="59" t="s">
        <v>30</v>
      </c>
      <c r="G166" s="60">
        <f>I163</f>
        <v>787842.366</v>
      </c>
      <c r="H166" s="20"/>
      <c r="I166" s="20"/>
      <c r="J166" s="20"/>
      <c r="K166" s="20"/>
    </row>
    <row r="167" spans="6:20" ht="12.75">
      <c r="F167" s="47" t="s">
        <v>44</v>
      </c>
      <c r="G167" s="64">
        <f>J163</f>
        <v>0</v>
      </c>
      <c r="K167" s="17"/>
      <c r="M167" s="75"/>
      <c r="N167" s="72"/>
      <c r="O167" s="72"/>
      <c r="P167" s="72"/>
      <c r="Q167" s="76"/>
      <c r="S167" s="90"/>
      <c r="T167" s="91"/>
    </row>
    <row r="168" spans="13:20" ht="12.75">
      <c r="M168" s="77"/>
      <c r="N168" s="81" t="s">
        <v>15</v>
      </c>
      <c r="O168" s="82">
        <f>SUM(M163:Q163)</f>
        <v>875039.75</v>
      </c>
      <c r="P168" s="73"/>
      <c r="Q168" s="78"/>
      <c r="S168" s="92" t="s">
        <v>15</v>
      </c>
      <c r="T168" s="10">
        <f>SUM(S163:T163)</f>
        <v>875039.75</v>
      </c>
    </row>
    <row r="169" spans="13:20" ht="13.5" thickBot="1">
      <c r="M169" s="79"/>
      <c r="N169" s="74"/>
      <c r="O169" s="74"/>
      <c r="P169" s="74"/>
      <c r="Q169" s="80"/>
      <c r="S169" s="93"/>
      <c r="T169" s="94"/>
    </row>
  </sheetData>
  <sheetProtection/>
  <mergeCells count="7">
    <mergeCell ref="A6:C7"/>
    <mergeCell ref="S1:S6"/>
    <mergeCell ref="T1:T6"/>
    <mergeCell ref="M5:Q5"/>
    <mergeCell ref="D1:D7"/>
    <mergeCell ref="H165:I165"/>
    <mergeCell ref="E1:E8"/>
  </mergeCells>
  <dataValidations count="4">
    <dataValidation type="list" allowBlank="1" showInputMessage="1" showErrorMessage="1" sqref="D146:D151 D61:D67 D137:D143 D126:D135 D11:D16 D97 D105:D110 D99:D102 D75:D80 D52:D59 D27:D32 D40:D44 D46:D48 D117:D124 D83:D88 D19:D22 D24">
      <formula1>'Qtr 6'!$W$1:$W$5</formula1>
    </dataValidation>
    <dataValidation type="list" allowBlank="1" showInputMessage="1" showErrorMessage="1" sqref="E146:E151 E137:E143 E126:E135 E11:E16 E97 E105:E110 E75:E80 E83:E88 E61:E67 E99:E102 E52:E59 E27:E32 E40:E44 E46:E48 E117:E124 E19:E22 E24">
      <formula1>'Qtr 6'!$Y$1:$Y$2</formula1>
    </dataValidation>
    <dataValidation type="list" allowBlank="1" showInputMessage="1" showErrorMessage="1" sqref="E23">
      <formula1>'Qtr 2'!$Y$1:$Y$2</formula1>
    </dataValidation>
    <dataValidation type="list" allowBlank="1" showInputMessage="1" showErrorMessage="1" sqref="D23">
      <formula1>'Qtr 2'!$W$1:$W$5</formula1>
    </dataValidation>
  </dataValidations>
  <printOptions gridLines="1"/>
  <pageMargins left="0.75" right="0.75" top="1" bottom="1" header="0.5" footer="0.5"/>
  <pageSetup fitToHeight="5" fitToWidth="1" horizontalDpi="600" verticalDpi="600" orientation="landscape" paperSize="5" scale="9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NYS 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R. Smith</dc:creator>
  <cp:keywords/>
  <dc:description/>
  <cp:lastModifiedBy>Debra Corbett</cp:lastModifiedBy>
  <cp:lastPrinted>2010-10-25T13:05:45Z</cp:lastPrinted>
  <dcterms:created xsi:type="dcterms:W3CDTF">2008-06-11T17:42:38Z</dcterms:created>
  <dcterms:modified xsi:type="dcterms:W3CDTF">2011-03-30T21:48:34Z</dcterms:modified>
  <cp:category/>
  <cp:version/>
  <cp:contentType/>
  <cp:contentStatus/>
</cp:coreProperties>
</file>